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645" activeTab="12"/>
  </bookViews>
  <sheets>
    <sheet name="Реестр" sheetId="1" r:id="rId1"/>
    <sheet name="Ф1.1" sheetId="2" r:id="rId2"/>
    <sheet name="Ф1.2" sheetId="3" r:id="rId3"/>
    <sheet name="Ф1.5" sheetId="4" r:id="rId4"/>
    <sheet name="Ф1.9" sheetId="5" r:id="rId5"/>
    <sheet name="Ф2.1" sheetId="6" r:id="rId6"/>
    <sheet name="Ф2.2" sheetId="7" r:id="rId7"/>
    <sheet name="Ф2.3" sheetId="8" r:id="rId8"/>
    <sheet name="Ф2.4" sheetId="9" r:id="rId9"/>
    <sheet name="Ф3.1" sheetId="10" r:id="rId10"/>
    <sheet name="Ф3.2" sheetId="11" r:id="rId11"/>
    <sheet name="Ф3.3" sheetId="12" r:id="rId12"/>
    <sheet name="Ф4.1" sheetId="13" r:id="rId13"/>
    <sheet name="Ф4.2" sheetId="14" r:id="rId14"/>
    <sheet name="Ф8.1" sheetId="15" r:id="rId15"/>
    <sheet name="Ф8.3" sheetId="16" r:id="rId16"/>
  </sheets>
  <definedNames>
    <definedName name="_xlnm._FilterDatabase" localSheetId="14" hidden="1">'Ф8.1'!$A$10:$AA$130</definedName>
    <definedName name="Par1330" localSheetId="10">'Ф3.2'!$A$2</definedName>
    <definedName name="Par2458" localSheetId="14">'Ф8.1'!$A$2</definedName>
    <definedName name="Par2553" localSheetId="15">'Ф8.3'!#REF!</definedName>
    <definedName name="_xlnm.Print_Titles" localSheetId="4">'Ф1.9'!$8:$8</definedName>
    <definedName name="_xlnm.Print_Titles" localSheetId="5">'Ф2.1'!$10:$10</definedName>
    <definedName name="_xlnm.Print_Titles" localSheetId="6">'Ф2.2'!$9:$9</definedName>
    <definedName name="_xlnm.Print_Titles" localSheetId="7">'Ф2.3'!$9:$9</definedName>
    <definedName name="_xlnm.Print_Titles" localSheetId="8">'Ф2.4'!$9:$11</definedName>
    <definedName name="_xlnm.Print_Titles" localSheetId="14">'Ф8.1'!$6:$10</definedName>
    <definedName name="_xlnm.Print_Area" localSheetId="5">'Ф2.1'!$A$1:$DD$43</definedName>
    <definedName name="_xlnm.Print_Area" localSheetId="6">'Ф2.2'!$A$1:$DD$33</definedName>
    <definedName name="_xlnm.Print_Area" localSheetId="7">'Ф2.3'!$A$1:$DD$49</definedName>
    <definedName name="_xlnm.Print_Area" localSheetId="14">'Ф8.1'!$A$1:$AA$134</definedName>
    <definedName name="_xlnm.Print_Area" localSheetId="15">'Ф8.3'!$A$1:$D$27</definedName>
  </definedNames>
  <calcPr fullCalcOnLoad="1"/>
</workbook>
</file>

<file path=xl/sharedStrings.xml><?xml version="1.0" encoding="utf-8"?>
<sst xmlns="http://schemas.openxmlformats.org/spreadsheetml/2006/main" count="1796" uniqueCount="869">
  <si>
    <t>Форма 2.1 - Расчет значения индикатора информативности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</si>
  <si>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</si>
  <si>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</si>
  <si>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</si>
  <si>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</si>
  <si>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</si>
  <si>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</si>
  <si>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</si>
  <si>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</si>
  <si>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</si>
  <si>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</si>
  <si>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</si>
  <si>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</si>
  <si>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</si>
  <si>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</si>
  <si>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</si>
  <si>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</si>
  <si>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</si>
  <si>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</si>
  <si>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</si>
  <si>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</si>
  <si>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</si>
  <si>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</si>
  <si>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</si>
  <si>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</si>
  <si>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</si>
  <si>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</si>
  <si>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</si>
  <si>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</si>
  <si>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</si>
  <si>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</si>
  <si>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</si>
  <si>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</si>
  <si>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</si>
  <si>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</si>
  <si>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</si>
  <si>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</si>
  <si>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</si>
  <si>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</si>
  <si>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(должность)</t>
  </si>
  <si>
    <t>(Ф.И.О.)</t>
  </si>
  <si>
    <t>(подпись)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</si>
  <si>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</si>
  <si>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</si>
  <si>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</si>
  <si>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</si>
  <si>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</si>
  <si>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</si>
  <si>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</si>
  <si>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</si>
  <si>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</si>
  <si>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</si>
  <si>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</si>
  <si>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</si>
  <si>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</si>
  <si>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</si>
  <si>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</si>
  <si>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</si>
  <si>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</si>
  <si>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</si>
  <si>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</si>
  <si>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</si>
  <si>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</si>
  <si>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</si>
  <si>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</si>
  <si>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</si>
  <si>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</si>
  <si>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</si>
  <si>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</si>
  <si>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</si>
  <si>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</si>
  <si>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</si>
  <si>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</si>
  <si>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</si>
  <si>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</si>
  <si>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</si>
  <si>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</si>
  <si>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</si>
  <si>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1.1</t>
  </si>
  <si>
    <t>№</t>
  </si>
  <si>
    <t>Обосновывающие данные для расчета</t>
  </si>
  <si>
    <t>Продолжительность прекращения,час</t>
  </si>
  <si>
    <t>Количество точек присоединения потребителей услуг к электрической сети электросетевой организации, шт</t>
  </si>
  <si>
    <t>Итого</t>
  </si>
  <si>
    <t>Форма 1.2</t>
  </si>
  <si>
    <t>№ п.п.</t>
  </si>
  <si>
    <t>Показатели</t>
  </si>
  <si>
    <t>ед.изм</t>
  </si>
  <si>
    <t>шт.</t>
  </si>
  <si>
    <t>Суммарная продолжительность прекращений передачи электрической энергии  (Тпр)</t>
  </si>
  <si>
    <t>час.</t>
  </si>
  <si>
    <t>Показатель средней продолжительности прекращений электрической энергии (Пп)</t>
  </si>
  <si>
    <t>Наименование показателя</t>
  </si>
  <si>
    <t>Мероприятия направленные на улучшение показателя</t>
  </si>
  <si>
    <t>Значение показателя на:</t>
  </si>
  <si>
    <t>2010г.</t>
  </si>
  <si>
    <t>2011г</t>
  </si>
  <si>
    <t>Показатель средней продолжительности прекращений передачи электрической энергии (Пп)</t>
  </si>
  <si>
    <t>Показатель качества предоставления возможности технологического присоединения (Птпр)</t>
  </si>
  <si>
    <t>Показатель уровня качества оказываемых услуг территориальных сетевых организаций (Птсо)</t>
  </si>
  <si>
    <t xml:space="preserve">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</si>
  <si>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</si>
  <si>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</si>
  <si>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Форма 2.4</t>
  </si>
  <si>
    <t>Предлагаемые плановые значения параметров (критериев), характеризующих индикаторы качества **</t>
  </si>
  <si>
    <t>2011</t>
  </si>
  <si>
    <t>2016</t>
  </si>
  <si>
    <t>(год)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</si>
  <si>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</si>
  <si>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</si>
  <si>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</si>
  <si>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</si>
  <si>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</si>
  <si>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</si>
  <si>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</si>
  <si>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</si>
  <si>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</si>
  <si>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</si>
  <si>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</si>
  <si>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</si>
  <si>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</si>
  <si>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</si>
  <si>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</si>
  <si>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</si>
  <si>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</si>
  <si>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</si>
  <si>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</si>
  <si>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</si>
  <si>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</si>
  <si>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</si>
  <si>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</si>
  <si>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</si>
  <si>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</si>
  <si>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</si>
  <si>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</si>
  <si>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</si>
  <si>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</si>
  <si>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</si>
  <si>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</si>
  <si>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</si>
  <si>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2.1 - 2.3.</t>
    </r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</si>
  <si>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</si>
  <si>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</si>
  <si>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</si>
  <si>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</si>
  <si>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</si>
  <si>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 Оперативность реагирования на обращения потребителей услуг - всего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</si>
  <si>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</si>
  <si>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 xml:space="preserve">1. График капитального ремонта основного и вспомогательного оборудования                                        </t>
  </si>
  <si>
    <t>2017г</t>
  </si>
  <si>
    <t>2018г</t>
  </si>
  <si>
    <t>2019г</t>
  </si>
  <si>
    <t>2020г</t>
  </si>
  <si>
    <t>2017</t>
  </si>
  <si>
    <t>2018</t>
  </si>
  <si>
    <t>2019</t>
  </si>
  <si>
    <t>2020</t>
  </si>
  <si>
    <t xml:space="preserve">      Наименование электросетевой организации (подразделения/филиала)</t>
  </si>
  <si>
    <t>Показатель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</si>
  <si>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</si>
  <si>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 заяв. тпр )</t>
  </si>
  <si>
    <t>Показатель качества рассмотрения заявок на технологическое присоединение к сети (Пзаяв. тпр )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</si>
  <si>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</si>
  <si>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</si>
  <si>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Показатель качества исполнения договоров об осуществлении технологического присоединения заявителей к сети 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</si>
  <si>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</si>
  <si>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</t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</si>
  <si>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</t>
  </si>
  <si>
    <t>Наименование составляющей показателя</t>
  </si>
  <si>
    <t>Метод определения</t>
  </si>
  <si>
    <t>№ п/п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</si>
  <si>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</si>
  <si>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</si>
  <si>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ПС</t>
  </si>
  <si>
    <t>2016г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</si>
  <si>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( Nзаяв. тпр)</t>
  </si>
  <si>
    <t>КЛ</t>
  </si>
  <si>
    <t>№ формулы</t>
  </si>
  <si>
    <t>4</t>
  </si>
  <si>
    <t>национальной (общероссийской)</t>
  </si>
  <si>
    <t>Форма 4.2 — Расчет обобщенного показателя уровня надежности</t>
  </si>
  <si>
    <t>и качества оказываемых услуг</t>
  </si>
  <si>
    <t>методических</t>
  </si>
  <si>
    <t>указаний</t>
  </si>
  <si>
    <t>1. Коэффициент значимости</t>
  </si>
  <si>
    <t>Для организации по управлению единой</t>
  </si>
  <si>
    <t>показателя уровня надежности</t>
  </si>
  <si>
    <t>оказываемых услуг, альфа</t>
  </si>
  <si>
    <t>электрической сетью: альфа=0,75.</t>
  </si>
  <si>
    <t>Для территориальной сетевой организации:</t>
  </si>
  <si>
    <t>альфа=0,65</t>
  </si>
  <si>
    <t>2. Коэффициент значимости</t>
  </si>
  <si>
    <t>оказываемых услуг, бета</t>
  </si>
  <si>
    <t>электрической сетью:</t>
  </si>
  <si>
    <t>бета=0,25</t>
  </si>
  <si>
    <t>3. Коэффициент значимости</t>
  </si>
  <si>
    <t>Для территориальной сетевой организации</t>
  </si>
  <si>
    <t>бета1=0,25</t>
  </si>
  <si>
    <t>оказываемых услуг, бета1</t>
  </si>
  <si>
    <t>4. Коэффициент значимости</t>
  </si>
  <si>
    <t>бета2=0,1</t>
  </si>
  <si>
    <t>оказываемых услуг, бета2</t>
  </si>
  <si>
    <t>5. Оценка достижения показателя</t>
  </si>
  <si>
    <t>пп. 5.1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</si>
  <si>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</si>
  <si>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</rPr>
      <t>над</t>
    </r>
  </si>
  <si>
    <t>6. Оценка достижения показателя</t>
  </si>
  <si>
    <r>
      <t>услуг, К</t>
    </r>
    <r>
      <rPr>
        <vertAlign val="subscript"/>
        <sz val="12"/>
        <rFont val="Times New Roman"/>
        <family val="1"/>
      </rPr>
      <t>кач</t>
    </r>
  </si>
  <si>
    <t>7. Оценка достижения показателя</t>
  </si>
  <si>
    <r>
      <t>услуг, К</t>
    </r>
    <r>
      <rPr>
        <vertAlign val="subscript"/>
        <sz val="12"/>
        <rFont val="Times New Roman"/>
        <family val="1"/>
      </rPr>
      <t>кач1</t>
    </r>
  </si>
  <si>
    <t>8. Оценка достижения показателя</t>
  </si>
  <si>
    <r>
      <t>услуг, К</t>
    </r>
    <r>
      <rPr>
        <vertAlign val="subscript"/>
        <sz val="12"/>
        <rFont val="Times New Roman"/>
        <family val="1"/>
      </rPr>
      <t>кач2</t>
    </r>
  </si>
  <si>
    <t>9. Обобщенный показатель уровня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</si>
  <si>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</si>
  <si>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</rPr>
      <t>об</t>
    </r>
  </si>
  <si>
    <t>Для ЕНЭС</t>
  </si>
  <si>
    <t>Для ТСО</t>
  </si>
  <si>
    <t>Наименование сетевой организации, субъект Российской Федерации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</si>
  <si>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</si>
  <si>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</si>
  <si>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</si>
  <si>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</si>
  <si>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</si>
  <si>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</si>
  <si>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</si>
  <si>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</si>
  <si>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</si>
  <si>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</si>
  <si>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</si>
  <si>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</si>
  <si>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</si>
  <si>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</si>
  <si>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</si>
  <si>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</si>
  <si>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</si>
  <si>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</si>
  <si>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</si>
  <si>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</si>
  <si>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</si>
  <si>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</si>
  <si>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</si>
  <si>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</si>
  <si>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</si>
  <si>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</si>
  <si>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</si>
  <si>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</si>
  <si>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</si>
  <si>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</si>
  <si>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</si>
  <si>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</si>
  <si>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</si>
  <si>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</si>
  <si>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</si>
  <si>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</si>
  <si>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</si>
  <si>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</si>
  <si>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</si>
  <si>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</si>
  <si>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</si>
  <si>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</si>
  <si>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А</t>
  </si>
  <si>
    <t>П</t>
  </si>
  <si>
    <t>1</t>
  </si>
  <si>
    <t>3</t>
  </si>
  <si>
    <t>2</t>
  </si>
  <si>
    <t>РТП-1</t>
  </si>
  <si>
    <t>11</t>
  </si>
  <si>
    <t>Наименование сетевой организации</t>
  </si>
  <si>
    <t>За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</si>
  <si>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</si>
  <si>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</si>
  <si>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</si>
  <si>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</si>
  <si>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</si>
  <si>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</si>
  <si>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</si>
  <si>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</si>
  <si>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 xml:space="preserve"> 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</si>
  <si>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</si>
  <si>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</si>
  <si>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</si>
  <si>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), шт.</t>
    </r>
  </si>
  <si>
    <t>№ формулы (пункта)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</si>
  <si>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</si>
  <si>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</si>
  <si>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</si>
  <si>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</si>
  <si>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</si>
  <si>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</si>
  <si>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</si>
  <si>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</si>
  <si>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</si>
  <si>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</si>
  <si>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</si>
  <si>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</si>
  <si>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t>7 или 12</t>
  </si>
  <si>
    <t>Пункт 4.1 методических указаний</t>
  </si>
  <si>
    <t>Пункт 4.2 методических указаний</t>
  </si>
  <si>
    <t>Оперативный журнал  службы ООО "РСК сети"</t>
  </si>
  <si>
    <t>ТП</t>
  </si>
  <si>
    <t>ВЛ</t>
  </si>
  <si>
    <t>ООО "РСК сети"</t>
  </si>
  <si>
    <t>ПАО «МСРК Сибири» - филиал «Красноярскэнерго»</t>
  </si>
  <si>
    <t>0.38</t>
  </si>
  <si>
    <t>10 (10.5)</t>
  </si>
  <si>
    <t>РП</t>
  </si>
  <si>
    <t xml:space="preserve">Расчет показателя средней продолжительности прекращений передачи электроэнергии ООО "РСК сети" 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</si>
  <si>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2016-2020 годы по ООО "РСК сети"</t>
  </si>
  <si>
    <t>ООО "РСК сети", Красноярский край</t>
  </si>
  <si>
    <t xml:space="preserve"> Данные об экономических и технических характеристиках и (или) условиях деятельности территориальных сетевых организаций</t>
  </si>
  <si>
    <t>Форма 1.9.</t>
  </si>
  <si>
    <t>показателя качества рассмотрения заявок на технологическое</t>
  </si>
  <si>
    <t>Форма 3.1 - Отчетные данные для расчета значения</t>
  </si>
  <si>
    <t>Форма 3.2 -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</si>
  <si>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</si>
  <si>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</si>
  <si>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Форма 3.3 - Отчетные данные для расчета значения</t>
  </si>
  <si>
    <t>показателя соблюдения антимонопольного законодательства</t>
  </si>
  <si>
    <t>при технологическом присоединении заявителей</t>
  </si>
  <si>
    <t>к электрическим сетям сетевой организации,</t>
  </si>
  <si>
    <t xml:space="preserve">Главный инженер </t>
  </si>
  <si>
    <t>И.Г. Ершов</t>
  </si>
  <si>
    <t>Главный инженер</t>
  </si>
  <si>
    <t>И.Г.Ершов</t>
  </si>
  <si>
    <t>Форма 4.1. Показатели уровня надежности и уровня качества оказываемых услуг сетевой организации</t>
  </si>
  <si>
    <t>Форма 1.5</t>
  </si>
  <si>
    <t>ТП-6144</t>
  </si>
  <si>
    <t>В</t>
  </si>
  <si>
    <t>4.13</t>
  </si>
  <si>
    <t>ТП-2069</t>
  </si>
  <si>
    <t>3.4.9.1</t>
  </si>
  <si>
    <t>4.21</t>
  </si>
  <si>
    <t>6 (6.3)</t>
  </si>
  <si>
    <t>4.4</t>
  </si>
  <si>
    <t>110</t>
  </si>
  <si>
    <t>4.12</t>
  </si>
  <si>
    <t>3.4.9.3</t>
  </si>
  <si>
    <t>КВЛ</t>
  </si>
  <si>
    <t>3.4.8.1</t>
  </si>
  <si>
    <t>3.4.14</t>
  </si>
  <si>
    <t>ООО «ЕнисейСетьСервис» (г. Красноярск, ИНН 2465302760) (Красноярский край)</t>
  </si>
  <si>
    <t>ЛЭП-6кВ фид. №202</t>
  </si>
  <si>
    <t>Фидер №49-36</t>
  </si>
  <si>
    <t>ТП-2069 10/0,4кВ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</si>
  <si>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</si>
  <si>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</si>
  <si>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</si>
  <si>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</si>
  <si>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</si>
  <si>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</si>
  <si>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</si>
  <si>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</si>
  <si>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</si>
  <si>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</si>
  <si>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0</t>
  </si>
  <si>
    <t>- по аварийным ограничениям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</si>
  <si>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</si>
  <si>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</si>
  <si>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</si>
  <si>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Контрагенты</t>
  </si>
  <si>
    <t>Договоры</t>
  </si>
  <si>
    <t>Предмет договора</t>
  </si>
  <si>
    <t>№18.2400.1882.11 от 10.05.2011 с доп.согл</t>
  </si>
  <si>
    <t>услуги по передаче э/э</t>
  </si>
  <si>
    <t>ПАО "ФСК ЕЭС" (филиал ПАО "ФСК ЕЭС" - МЭС Сибири)</t>
  </si>
  <si>
    <t>№808/П от 08.10.2013</t>
  </si>
  <si>
    <t>ООО "КрасКом"</t>
  </si>
  <si>
    <t>№КрасКом18/948 от 20.12.2018</t>
  </si>
  <si>
    <t>АО "Красноярская ТЭЦ-1"</t>
  </si>
  <si>
    <t>соглашение б/н от 01.01.2017</t>
  </si>
  <si>
    <t>переток э/э</t>
  </si>
  <si>
    <t>ООО "РСК сбыт"</t>
  </si>
  <si>
    <t>№05/оу от 29.04.15</t>
  </si>
  <si>
    <t>ООО "ПрофСервисТрейд"</t>
  </si>
  <si>
    <t>№12/ОУ от 29.06.2018</t>
  </si>
  <si>
    <t>услуги по передаче э/э (мощности)</t>
  </si>
  <si>
    <t>ООО "Главэнергосбыт"</t>
  </si>
  <si>
    <t>№13/ОУ от 01.08.2018</t>
  </si>
  <si>
    <t>ООО "МагнитЭнерго"</t>
  </si>
  <si>
    <t>№07/оу от 15.09.17</t>
  </si>
  <si>
    <t>ООО "ЕнисейСетьСервис"</t>
  </si>
  <si>
    <t>№10/оу от 01.11.2017</t>
  </si>
  <si>
    <t>МУП ЭС г. Зеленогорска</t>
  </si>
  <si>
    <t>№03/оу от 15.12.2014</t>
  </si>
  <si>
    <t>АО "КРАСЭКО"</t>
  </si>
  <si>
    <t>соглашение б/н от 01.02.2016</t>
  </si>
  <si>
    <t>ООО "Электрические сети Сибири"</t>
  </si>
  <si>
    <t>№17/ОУ от 29.05.2019</t>
  </si>
  <si>
    <t>ООО "СтройТрейд"</t>
  </si>
  <si>
    <t>ПАО "Красноярскэнергосбыт"</t>
  </si>
  <si>
    <t>№ 016/3-177 от 29.12.12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</si>
  <si>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с 2014 года.</t>
  </si>
  <si>
    <t>Реестр потребителей услуг ООО "РСК сети" за 2020 год</t>
  </si>
  <si>
    <t>Филиал ПАО "Россети Сибирь" - "Красноярскэнерго"</t>
  </si>
  <si>
    <t>ООО "Золото Финанс"</t>
  </si>
  <si>
    <t>№19/ОУ от 02.12.2019</t>
  </si>
  <si>
    <t>ООО "Энергия Сибири"</t>
  </si>
  <si>
    <t>№16/ОУ от 28.03.2019</t>
  </si>
  <si>
    <t>ООО "Крассети"</t>
  </si>
  <si>
    <t>№15/ОУ от 14.07.2020</t>
  </si>
  <si>
    <t xml:space="preserve"> Журнал учета текущей информации о прекращении подачи электрической энергии для потребителей  услуг электросетевой организации ООО "РСК сети" за 2020 год</t>
  </si>
  <si>
    <t>Максимальное за расчетный период  2020 г. число точек присоединения</t>
  </si>
  <si>
    <t>РТП-1 до РТП-1823</t>
  </si>
  <si>
    <t>16,10 2020.01.12</t>
  </si>
  <si>
    <t>19,10 2020.01.12</t>
  </si>
  <si>
    <t>ТП-1824</t>
  </si>
  <si>
    <t>2 12.01.2020</t>
  </si>
  <si>
    <t>РП-151 яч.21</t>
  </si>
  <si>
    <t>14,27 2020.01.18</t>
  </si>
  <si>
    <t>19,10 2020.01.18</t>
  </si>
  <si>
    <t>ВЛ-10 кВ ф.151-21</t>
  </si>
  <si>
    <t>3 30.01.2020</t>
  </si>
  <si>
    <t>С-245</t>
  </si>
  <si>
    <t>17,10 2020.01.18</t>
  </si>
  <si>
    <t>21,15 2020.01.18</t>
  </si>
  <si>
    <t>ВЛ-110 кВ С-245</t>
  </si>
  <si>
    <t>1 20.01.2020</t>
  </si>
  <si>
    <t>РП - 151 яч.26</t>
  </si>
  <si>
    <t>03,37 2020.01.29</t>
  </si>
  <si>
    <t>04,40 2020.01.29</t>
  </si>
  <si>
    <t>ВЛ-10 кВф. 151-26</t>
  </si>
  <si>
    <t>4 30.01.2020</t>
  </si>
  <si>
    <t>ТП-508А</t>
  </si>
  <si>
    <t>10,00 2020.02.03</t>
  </si>
  <si>
    <t>11,00 2020.02.04</t>
  </si>
  <si>
    <t>РТП-1821</t>
  </si>
  <si>
    <t>00,37 2020.02.07</t>
  </si>
  <si>
    <t>02,40 2020.02.07</t>
  </si>
  <si>
    <t>кл</t>
  </si>
  <si>
    <t>5 2020.02.10</t>
  </si>
  <si>
    <t>4.10</t>
  </si>
  <si>
    <t>РП-151 яч.18</t>
  </si>
  <si>
    <t>09,00 2020.02.08</t>
  </si>
  <si>
    <t>15,20 2020.02.09</t>
  </si>
  <si>
    <t>РП-151, яч.18</t>
  </si>
  <si>
    <t>РТП-1822 РУ-10/0,4кВ</t>
  </si>
  <si>
    <t>10,00 2020.02.10</t>
  </si>
  <si>
    <t>12,00 2020.02.10</t>
  </si>
  <si>
    <t>ВРУ №2,3 ул. Чернышевского,д.77</t>
  </si>
  <si>
    <t>10,00 2020.02.12</t>
  </si>
  <si>
    <t>11,00 2020.02.12</t>
  </si>
  <si>
    <t>КЛ 0,4кВ</t>
  </si>
  <si>
    <t>РП-201, яч.20</t>
  </si>
  <si>
    <t>09,00 2020.02.18</t>
  </si>
  <si>
    <t>16,30 2020.02.26</t>
  </si>
  <si>
    <t>ПС-110 кВ " Слобода Весны", ЗРУ-10 кВ</t>
  </si>
  <si>
    <t>10,00 2020.02.18</t>
  </si>
  <si>
    <t>13,30 2020.02.18</t>
  </si>
  <si>
    <t>ПС-110 кВ " Речпорт", ОРУ-110 кВ</t>
  </si>
  <si>
    <t>10,30 2020.02.19</t>
  </si>
  <si>
    <t>18,00 2020.02.19</t>
  </si>
  <si>
    <t>ТП-7003</t>
  </si>
  <si>
    <t>15,00 2020.02.20</t>
  </si>
  <si>
    <t>15,30 2020.02.20</t>
  </si>
  <si>
    <t>ПС 110 кВ ПС-119 "Мичуринская" 110/6 филиал ПАО "МРСК Сибири" - "Красноярскэнерго</t>
  </si>
  <si>
    <t>6 2020.02.20</t>
  </si>
  <si>
    <t>РП-151 яч.25</t>
  </si>
  <si>
    <t>11,30 2020.03.02</t>
  </si>
  <si>
    <t>12,00 2020.03.03</t>
  </si>
  <si>
    <t>09,22 2020.03.03</t>
  </si>
  <si>
    <t>14,41 2020.03.03</t>
  </si>
  <si>
    <t>ТП-1104</t>
  </si>
  <si>
    <t>РП-201 яч.19, яч.23</t>
  </si>
  <si>
    <t>13,40 2020.03.03</t>
  </si>
  <si>
    <t>16,30 2020.03.03</t>
  </si>
  <si>
    <t>18,58 2020.03.03</t>
  </si>
  <si>
    <t>00,10 2020.03.04</t>
  </si>
  <si>
    <t>РП 10 (10.5) кВ РП-151 яч.5, 6 от яч. 36 ПС-49</t>
  </si>
  <si>
    <t>ООО «Энергия Сибири» (г. Красноярск, ИНН 2465215820);ООО «ЕнисейСетьСервис» (г. Красноярск, ИНН 2465302760) (Красноярский край)</t>
  </si>
  <si>
    <t>№7 2020-03-03</t>
  </si>
  <si>
    <t>4.14, 4.13</t>
  </si>
  <si>
    <t>РП-151 яч.5</t>
  </si>
  <si>
    <t>11,00 2020.03.07</t>
  </si>
  <si>
    <t>12,00 2020.03.07</t>
  </si>
  <si>
    <t>РП-201 яч.22</t>
  </si>
  <si>
    <t>10,00 2020.03.16</t>
  </si>
  <si>
    <t>16,00 2020.03.16</t>
  </si>
  <si>
    <t>16,22 2020.03.16</t>
  </si>
  <si>
    <t>17,06 2020.03.16</t>
  </si>
  <si>
    <t>ВЛ 6 (6.3) кВ ТП-А/п №3 6/0,4 кВ</t>
  </si>
  <si>
    <t>№1 2020-03-17</t>
  </si>
  <si>
    <t>ЛЭП-6кВ фид. №312</t>
  </si>
  <si>
    <t>17,55 2020.03.16</t>
  </si>
  <si>
    <t>18,11 2020.03.16</t>
  </si>
  <si>
    <t>ВЛ 6 (6.3) кВ лэп-6 фидер №312</t>
  </si>
  <si>
    <t>№2 2020-03-17</t>
  </si>
  <si>
    <t>ЛЭП-6кВ фид. №201</t>
  </si>
  <si>
    <t>19,02 2020.03.16</t>
  </si>
  <si>
    <t>20,30 2020.03.16</t>
  </si>
  <si>
    <t>ВЛ 6 (6.3) кВ фидер №201</t>
  </si>
  <si>
    <t>№3 2020-03-17</t>
  </si>
  <si>
    <t>12,43 2020.03.21</t>
  </si>
  <si>
    <t>14,05 2020.03.21</t>
  </si>
  <si>
    <t>№4 2020-03-23</t>
  </si>
  <si>
    <t>Т-34</t>
  </si>
  <si>
    <t>35</t>
  </si>
  <si>
    <t>14,50 2020.03.26</t>
  </si>
  <si>
    <t>15,29 2020.03.26</t>
  </si>
  <si>
    <t>ВЛ 35 кВ т-34</t>
  </si>
  <si>
    <t>Муниципальное унитарное предприятие электрических сетей города Зеленогорска (г.Зеленогорск, ИНН 2453008636)</t>
  </si>
  <si>
    <t>№5 2020-03-26</t>
  </si>
  <si>
    <t>3.4.8.3</t>
  </si>
  <si>
    <t>РТП-229 яч.6  от  яч.18 РП -213</t>
  </si>
  <si>
    <t>19,05 2020.03.28</t>
  </si>
  <si>
    <t>21,55 2020.03.28</t>
  </si>
  <si>
    <t>РП 10 (10.5) кВ РТП-229 яч. 6 от яч. 18 РП-213</t>
  </si>
  <si>
    <t>№8 2020-03-28</t>
  </si>
  <si>
    <t>ТП-3п РУ-0,4кВ</t>
  </si>
  <si>
    <t>10,00 2020.04.04</t>
  </si>
  <si>
    <t>13,30 2020.04.04</t>
  </si>
  <si>
    <t>14,55 2020.04.16</t>
  </si>
  <si>
    <t>15,06 2020.04.16</t>
  </si>
  <si>
    <t>№9 2020-04-16</t>
  </si>
  <si>
    <t>КВЛ-10кВ: РП-151  ф.151-21</t>
  </si>
  <si>
    <t>15,50 2020.04.19</t>
  </si>
  <si>
    <t>21,40 2020.04.19</t>
  </si>
  <si>
    <t>КВЛ-10кВ: РП-151 ф.151-21</t>
  </si>
  <si>
    <t>№10 2020-04-19</t>
  </si>
  <si>
    <t>КЛ-6кВ фид.№120</t>
  </si>
  <si>
    <t>12,57 2020.04.27</t>
  </si>
  <si>
    <t>13,40 2020.04.27</t>
  </si>
  <si>
    <t>№6 2020 -04-27</t>
  </si>
  <si>
    <t>ЛЭП-35кВ Т-37</t>
  </si>
  <si>
    <t>21,13 2020.04.29</t>
  </si>
  <si>
    <t>ВЛ-35кВ Т-37</t>
  </si>
  <si>
    <t>№7 2020-04-30</t>
  </si>
  <si>
    <t>13,15 2020.04.30</t>
  </si>
  <si>
    <t>14,50 2020.04.30</t>
  </si>
  <si>
    <t>№11 2020-04-30</t>
  </si>
  <si>
    <t>ТП-6144, ТП-6145, ТП-6146</t>
  </si>
  <si>
    <t>01,50 2020.05.11</t>
  </si>
  <si>
    <t>02,28 2020.05.11</t>
  </si>
  <si>
    <t>ТП 10 (10.5) кВ ТП-6144 ТП-6145 ТП-6146</t>
  </si>
  <si>
    <t>12 11.05.2020</t>
  </si>
  <si>
    <t>20,40 2020.05.22</t>
  </si>
  <si>
    <t>22,25 2020.05.22</t>
  </si>
  <si>
    <t>ТП 10 (10.5) кВ ТП-2п, ТП-3п</t>
  </si>
  <si>
    <t>ПС-147 "Речпорт" 110/10 кВ</t>
  </si>
  <si>
    <t>20,30 2020.05.26</t>
  </si>
  <si>
    <t>23,15 2020.05.26</t>
  </si>
  <si>
    <t>ПС-147 "Речпорт" 110/10кВ</t>
  </si>
  <si>
    <t>14 26.05.2020</t>
  </si>
  <si>
    <t>3.4.12.3</t>
  </si>
  <si>
    <t>ЛЭП-6 кВ фид. №317</t>
  </si>
  <si>
    <t>09,04 2020.06.04</t>
  </si>
  <si>
    <t>10,49 2020.06.04</t>
  </si>
  <si>
    <t>ТП 6 (6.3) кВ ТП-383</t>
  </si>
  <si>
    <t>№ 8 04.06.2020</t>
  </si>
  <si>
    <t>РТП-14 6/0,4 кВ, РТП-15 6/0,4 кВ</t>
  </si>
  <si>
    <t>13,20 2020.06.07</t>
  </si>
  <si>
    <t>14,00 2020.06.07</t>
  </si>
  <si>
    <t>ПС 110 кВ ГПП-2 110/6 кВ</t>
  </si>
  <si>
    <t>ООО «Красноярский жилищно-коммунальный комплекс» (г. Красноярск, ИНН 2466114215) (ООО "КрасКом")</t>
  </si>
  <si>
    <t>№15 07.06.2020</t>
  </si>
  <si>
    <t>ТП-2069  яч.2</t>
  </si>
  <si>
    <t>19,54 2020.06.12</t>
  </si>
  <si>
    <t>20,45 2020.06.12</t>
  </si>
  <si>
    <t>ТП-2069 яч.2</t>
  </si>
  <si>
    <t>№16 12.06.2020</t>
  </si>
  <si>
    <t>фид.№201</t>
  </si>
  <si>
    <t>08,38 2020.06.17</t>
  </si>
  <si>
    <t>15,42 2020.06.17</t>
  </si>
  <si>
    <t>ВЛ-6 кВ</t>
  </si>
  <si>
    <t>фид №215</t>
  </si>
  <si>
    <t>08,42 2020.06.17</t>
  </si>
  <si>
    <t>10,52 2020.06.17</t>
  </si>
  <si>
    <t>ВЛ- 6 кВ</t>
  </si>
  <si>
    <t>ЛЭП-35кВ Т-34</t>
  </si>
  <si>
    <t>04,29 2020.06.18</t>
  </si>
  <si>
    <t>05,45 2020.06.18</t>
  </si>
  <si>
    <t>ВЛ 35 кВ ПС №2</t>
  </si>
  <si>
    <t>ТП-222</t>
  </si>
  <si>
    <t>№ 9 18.06.2020</t>
  </si>
  <si>
    <t>ТП-4п</t>
  </si>
  <si>
    <t>06,00 2020.06.19</t>
  </si>
  <si>
    <t>07,00 2020.06.19</t>
  </si>
  <si>
    <t>№18 19.06.2020</t>
  </si>
  <si>
    <t>3.4.13, 3.4.13.2</t>
  </si>
  <si>
    <t>РТП-229 яч. 14</t>
  </si>
  <si>
    <t>09,20 2020.06.19</t>
  </si>
  <si>
    <t>09,55 2020.06.19</t>
  </si>
  <si>
    <t>РТП-229 яч.14</t>
  </si>
  <si>
    <t>№17 19.06.2020</t>
  </si>
  <si>
    <t>3.4.13.4</t>
  </si>
  <si>
    <t>РТП 229 яч.13</t>
  </si>
  <si>
    <t>00,30 2020.06.23</t>
  </si>
  <si>
    <t>01,40 2020.06.23</t>
  </si>
  <si>
    <t>№21 22.06.2020</t>
  </si>
  <si>
    <t>ТП-3018</t>
  </si>
  <si>
    <t>05,00 2020.06.23</t>
  </si>
  <si>
    <t>06,00 2020.06.23</t>
  </si>
  <si>
    <t>№19 23.06.2020</t>
  </si>
  <si>
    <t>РП-201</t>
  </si>
  <si>
    <t>17,15 2020.06.25</t>
  </si>
  <si>
    <t>18,30 2020.06.25</t>
  </si>
  <si>
    <t>№20 26.06.2020</t>
  </si>
  <si>
    <t>4.13, 4.12</t>
  </si>
  <si>
    <t>ТП-9092</t>
  </si>
  <si>
    <t>13,15 2020.07.03</t>
  </si>
  <si>
    <t>14,40 2020.07.03</t>
  </si>
  <si>
    <t>№25 03.07.2020</t>
  </si>
  <si>
    <t>ТП-9091</t>
  </si>
  <si>
    <t>14,25 2020.07.03</t>
  </si>
  <si>
    <t>15,20 2020.07.03</t>
  </si>
  <si>
    <t>№22 03.07.2020</t>
  </si>
  <si>
    <t>3.4.13, 3.4.13.3</t>
  </si>
  <si>
    <t>4.13, 4.9</t>
  </si>
  <si>
    <t>фид.№307</t>
  </si>
  <si>
    <t>09,21 2020.07.04</t>
  </si>
  <si>
    <t>10,26 2020.07.04</t>
  </si>
  <si>
    <t>КЛ фид.№307</t>
  </si>
  <si>
    <t>№10 06.07.2020</t>
  </si>
  <si>
    <t>ТП-8023, руб.14</t>
  </si>
  <si>
    <t>09,30 2020.07.04</t>
  </si>
  <si>
    <t>13,50 2020.07.04</t>
  </si>
  <si>
    <t>ТП-9091, яч.2</t>
  </si>
  <si>
    <t>10,00 2020.07.04</t>
  </si>
  <si>
    <t>14,40 2020.07.04</t>
  </si>
  <si>
    <t>ТП-6149, яч.7</t>
  </si>
  <si>
    <t>10,30 2020.07.04</t>
  </si>
  <si>
    <t>16,30 2020.07.04</t>
  </si>
  <si>
    <t>10,40 2020.07.06</t>
  </si>
  <si>
    <t>12,00 2020.07.06</t>
  </si>
  <si>
    <t>Т-27</t>
  </si>
  <si>
    <t>23,56 2020.07.06</t>
  </si>
  <si>
    <t>02,57 2020.07.07</t>
  </si>
  <si>
    <t>ВЛ Т-27</t>
  </si>
  <si>
    <t>ПАО "МСРК Сибири" - филиал "Красноярскэнерго"</t>
  </si>
  <si>
    <t>№11 07.07.2020</t>
  </si>
  <si>
    <t>ПС-147, 2Т</t>
  </si>
  <si>
    <t>10,20 2020.07.14</t>
  </si>
  <si>
    <t>16,30 2020.07.15</t>
  </si>
  <si>
    <t>ТП-6148 , ф.12, ф.25</t>
  </si>
  <si>
    <t>09,40 2020.07.16</t>
  </si>
  <si>
    <t>16,25 2020.07.16</t>
  </si>
  <si>
    <t>ПС-95 1Т</t>
  </si>
  <si>
    <t>10,05 2020.07.17</t>
  </si>
  <si>
    <t>02,00 2020.08.01</t>
  </si>
  <si>
    <t>РП-201  яч.20 Ввод №2 от ПС" Весна-2"</t>
  </si>
  <si>
    <t>11,55 2020.07.18</t>
  </si>
  <si>
    <t>12,18 2020.07.18</t>
  </si>
  <si>
    <t>РП 10 (10.5) кВ РП-201 яч.20 ввод №2 от ПС "Весны-2</t>
  </si>
  <si>
    <t>№23 18.07.2020</t>
  </si>
  <si>
    <t>ТП-2, 1Т</t>
  </si>
  <si>
    <t>09,30 2020.07.21</t>
  </si>
  <si>
    <t>09,55 2020.07.21</t>
  </si>
  <si>
    <t>ТП-3018, 1Т</t>
  </si>
  <si>
    <t>10,00 2020.07.21</t>
  </si>
  <si>
    <t>10,50 2020.07.21</t>
  </si>
  <si>
    <t>ТП-3018, 2Т</t>
  </si>
  <si>
    <t>10,55 2020.07.21</t>
  </si>
  <si>
    <t>13,00 2020.07.21</t>
  </si>
  <si>
    <t>ТП-8023,1Т</t>
  </si>
  <si>
    <t>13,30 2020.07.21</t>
  </si>
  <si>
    <t>15,20 2020.07.21</t>
  </si>
  <si>
    <t>ТП-8023,2Т</t>
  </si>
  <si>
    <t>15,30 2020.07.21</t>
  </si>
  <si>
    <t>15,50 2020.07.21</t>
  </si>
  <si>
    <t>РП-3, 1Т</t>
  </si>
  <si>
    <t>10,30 2020.07.24</t>
  </si>
  <si>
    <t>08,00 2020.07.27</t>
  </si>
  <si>
    <t>09,30 2020.07.27</t>
  </si>
  <si>
    <t>14,00 2020.07.28</t>
  </si>
  <si>
    <t>ТП-7003, ф.5</t>
  </si>
  <si>
    <t>10,25 2020.07.27</t>
  </si>
  <si>
    <t>12,30 2020.07.27</t>
  </si>
  <si>
    <t>РТП-229 2 сек/10кВ</t>
  </si>
  <si>
    <t>17,05 2020.07.28</t>
  </si>
  <si>
    <t>18,05 2020.07.28</t>
  </si>
  <si>
    <t>№24 28.07.2020</t>
  </si>
  <si>
    <t>РТП-1 яч.5 до  РТП-1823 яч.10</t>
  </si>
  <si>
    <t>15,07 2020.09.04</t>
  </si>
  <si>
    <t>16,15 2020.09.04</t>
  </si>
  <si>
    <t>КЛ 10 (10.5) кВ</t>
  </si>
  <si>
    <t>№26 2020.09.16</t>
  </si>
  <si>
    <t>3.4.8</t>
  </si>
  <si>
    <t>РТП-1823 яч.6</t>
  </si>
  <si>
    <t>17,00 2020.09.09</t>
  </si>
  <si>
    <t>19,10 2020.09.09</t>
  </si>
  <si>
    <t>№27 2020.09.09</t>
  </si>
  <si>
    <t>4.14</t>
  </si>
  <si>
    <t>РП-151 ф.49-36</t>
  </si>
  <si>
    <t>07,30 2020.09.14</t>
  </si>
  <si>
    <t>08,45 2020.09.14</t>
  </si>
  <si>
    <t>РП 10 (10.5) кВ</t>
  </si>
  <si>
    <t>№27-1 2020.09.14</t>
  </si>
  <si>
    <t>РП - 151 яч.25</t>
  </si>
  <si>
    <t>20,18 2020.09.24</t>
  </si>
  <si>
    <t>22,15 2020.09.24</t>
  </si>
  <si>
    <t>№26-1 2020.09.24</t>
  </si>
  <si>
    <t>21,45 2020.09.26</t>
  </si>
  <si>
    <t>22,30 2020.09.26</t>
  </si>
  <si>
    <t>ВЛ 0.38 кВ 0;КЛ 0.38 кВ Ж.Д. Чернышевского 77, 79. Караульная 42</t>
  </si>
  <si>
    <t>№26-2 2020.09.26</t>
  </si>
  <si>
    <t>3.4.13</t>
  </si>
  <si>
    <t>16,58 2020.09.29</t>
  </si>
  <si>
    <t>09,15 2020.09.30</t>
  </si>
  <si>
    <t>ВЛ 6 кВ</t>
  </si>
  <si>
    <t>№012 2020.09.30</t>
  </si>
  <si>
    <t>3.4.12.2</t>
  </si>
  <si>
    <t>ПС-147 ф.147-12</t>
  </si>
  <si>
    <t>09,45 2020.10.01</t>
  </si>
  <si>
    <t>16,30 2020.10.01</t>
  </si>
  <si>
    <t xml:space="preserve">РП-201 яч.3, яч.5, яч.7, яч.12 </t>
  </si>
  <si>
    <t>10,30 2020.10.05</t>
  </si>
  <si>
    <t>19,30 2020.10.05</t>
  </si>
  <si>
    <t>РП-201 яч.3, яч.5, яч.7, яч.12</t>
  </si>
  <si>
    <t>ТП-5154</t>
  </si>
  <si>
    <t>06,58 2020.10.06</t>
  </si>
  <si>
    <t>08,00 2020.10.06</t>
  </si>
  <si>
    <t>№29 09.10.2020</t>
  </si>
  <si>
    <t>РП-151 яч.26</t>
  </si>
  <si>
    <t>09,00 2020.10.06</t>
  </si>
  <si>
    <t>11,00 2020.10.06</t>
  </si>
  <si>
    <t>№38 13.11.2020</t>
  </si>
  <si>
    <t>3.4.8.4</t>
  </si>
  <si>
    <t>ТП-8023 1сш 10кВ, 1Т, 1 сш 0,4 кВ</t>
  </si>
  <si>
    <t>01,47 2020.10.09</t>
  </si>
  <si>
    <t>05,03 2020.10.09</t>
  </si>
  <si>
    <t>№37 13.11.2020</t>
  </si>
  <si>
    <t>РТП-229 1секц. 10кВ, 2секц. 10кВ</t>
  </si>
  <si>
    <t>19,37 2020.10.15</t>
  </si>
  <si>
    <t>21,40 2020.10.15</t>
  </si>
  <si>
    <t>№30 19.10.2020</t>
  </si>
  <si>
    <t>ПС-182 " Слобода весны"  яч.24</t>
  </si>
  <si>
    <t>10,30 2020.10.19</t>
  </si>
  <si>
    <t>14,00 2020.10.19</t>
  </si>
  <si>
    <t>ПС-182 " Слобода весны" яч.24</t>
  </si>
  <si>
    <t>ПС-182 " Слобода весны" 3с.ш./10кВ</t>
  </si>
  <si>
    <t>11,45 2020.10.20</t>
  </si>
  <si>
    <t>19,53 2020.10.20</t>
  </si>
  <si>
    <t>ТП-508А 1СШ 10кВ, 1Т, 1 СШ 0,4 кВ</t>
  </si>
  <si>
    <t>02,00 2020.10.21</t>
  </si>
  <si>
    <t>03,11 2020.10.21</t>
  </si>
  <si>
    <t>№31 21.10.2020</t>
  </si>
  <si>
    <t>09,10 2020.10.23</t>
  </si>
  <si>
    <t>17,47 2020.10.23</t>
  </si>
  <si>
    <t>19,50 2020.10.27</t>
  </si>
  <si>
    <t>21,18 2020.10.27</t>
  </si>
  <si>
    <t>ООО «ЕнисейСетьСервис» (г. Красноярск, ИНН 2465302760) (Красноярский край);ООО «Энергия Сибири» (г. Красноярск, ИНН 2465215820)</t>
  </si>
  <si>
    <t>№32 30.10.2020</t>
  </si>
  <si>
    <t>ПС-182 " Слобода весны" 1с.ш./10кВ</t>
  </si>
  <si>
    <t>10,00 2020.10.28</t>
  </si>
  <si>
    <t>20,15 2020.10.28</t>
  </si>
  <si>
    <t>ПС-147 яч.6. яч.8</t>
  </si>
  <si>
    <t>12,00 2020.10.30</t>
  </si>
  <si>
    <t>13,17 2020.10.30</t>
  </si>
  <si>
    <t>13,55 2020.10.30</t>
  </si>
  <si>
    <t>19,15 2020.10.30</t>
  </si>
  <si>
    <t>ПС-182 " Слобода весны" ф.182-14</t>
  </si>
  <si>
    <t>05,15 2020.10.31</t>
  </si>
  <si>
    <t>07,22 2020.10.31</t>
  </si>
  <si>
    <t>№33 31.10.2020</t>
  </si>
  <si>
    <t>РП-98</t>
  </si>
  <si>
    <t>07,00 2020.11.02</t>
  </si>
  <si>
    <t>11,20 2020.11.02</t>
  </si>
  <si>
    <t>№ 36 от 02.11.2020</t>
  </si>
  <si>
    <t>РП-201 яч.28</t>
  </si>
  <si>
    <t>04,55 2020.11.03</t>
  </si>
  <si>
    <t>09,10 2020.11.03</t>
  </si>
  <si>
    <t>РТП-2 яч.4</t>
  </si>
  <si>
    <t>05,15 2020.11.03</t>
  </si>
  <si>
    <t>07,30 2020.11.03</t>
  </si>
  <si>
    <t>ПС-147 яч.22</t>
  </si>
  <si>
    <t>07,25 2020.11.06</t>
  </si>
  <si>
    <t>11,25 2020.11.06</t>
  </si>
  <si>
    <t>фидер №110</t>
  </si>
  <si>
    <t>04,55 2020.11.10</t>
  </si>
  <si>
    <t>06,37 2020.11.10</t>
  </si>
  <si>
    <t>№013 от 10.11.2020</t>
  </si>
  <si>
    <t>ПС-182 яч.23</t>
  </si>
  <si>
    <t>05,40 2020.11.11</t>
  </si>
  <si>
    <t>06,40 2020.11.11</t>
  </si>
  <si>
    <t>06,20 2020.11.11</t>
  </si>
  <si>
    <t>08,50 2020.11.11</t>
  </si>
  <si>
    <t>№ 37 от 11.11.2020</t>
  </si>
  <si>
    <t>РТП-2 яч.1</t>
  </si>
  <si>
    <t>09,50 2020.11.11</t>
  </si>
  <si>
    <t>10,50 2020.11.11</t>
  </si>
  <si>
    <t>10,35 2020.11.12</t>
  </si>
  <si>
    <t>11,07 2020.11.12</t>
  </si>
  <si>
    <t>№ 38 от 12.11.2020</t>
  </si>
  <si>
    <t>РТП-229 яч.10 и яч.12</t>
  </si>
  <si>
    <t>04,42 2020.11.14</t>
  </si>
  <si>
    <t>07,06 2020.11.14</t>
  </si>
  <si>
    <t>№ 39 от 14.11.2020</t>
  </si>
  <si>
    <t>ТП-5156 КЛ-0,4 фид.1.1; фид.2.8</t>
  </si>
  <si>
    <t>09,55 2020.11.16</t>
  </si>
  <si>
    <t>10,55 2020.11.16</t>
  </si>
  <si>
    <t>№ 40 от 16.11.2020</t>
  </si>
  <si>
    <t>РТП-229 яч.11</t>
  </si>
  <si>
    <t>05,45 2020.11.18</t>
  </si>
  <si>
    <t>05,52 2020.11.18</t>
  </si>
  <si>
    <t>ТП-7003 1 сек./6кВ</t>
  </si>
  <si>
    <t>12,40 2020.11.19</t>
  </si>
  <si>
    <t>14,00 2020.11.19</t>
  </si>
  <si>
    <t>№ 41 от 19.11.2020</t>
  </si>
  <si>
    <t>ПС-147 яч.8</t>
  </si>
  <si>
    <t>06,05 2020.11.23</t>
  </si>
  <si>
    <t>09,30 2020.11.23</t>
  </si>
  <si>
    <t>ПС-147 2сек/10кВ</t>
  </si>
  <si>
    <t>04,00 2020.11.24</t>
  </si>
  <si>
    <t>12,00 2020.11.24</t>
  </si>
  <si>
    <t>РТП-229 яч.12</t>
  </si>
  <si>
    <t>09,40 2020.11.25</t>
  </si>
  <si>
    <t>10,59 2020.11.25</t>
  </si>
  <si>
    <t>РТП-229 яч.1 ТСН1</t>
  </si>
  <si>
    <t>03,40 2020.12.01</t>
  </si>
  <si>
    <t>06,30 2020.12.02</t>
  </si>
  <si>
    <t>ТП-508А 1СШ, 2СШ 10кВ</t>
  </si>
  <si>
    <t>20,00 2020.12.02</t>
  </si>
  <si>
    <t>21,57 2020.12.02</t>
  </si>
  <si>
    <t>№42 от 03.12.2020</t>
  </si>
  <si>
    <t>ПС-182 " Слобода весны"  яч.32, яч.43.</t>
  </si>
  <si>
    <t>06,00 2020.12.05</t>
  </si>
  <si>
    <t>09,35 2020.12.05</t>
  </si>
  <si>
    <t>ПС-182 " Слобода весны"  яч.23, яч.35.</t>
  </si>
  <si>
    <t>09,40 2020.12.05</t>
  </si>
  <si>
    <t>14,20 2020.12.05</t>
  </si>
  <si>
    <t>ПС-147 "Речпорт" яч.8.</t>
  </si>
  <si>
    <t>05,00 2020.12.09</t>
  </si>
  <si>
    <t>06,00 2020.12.09</t>
  </si>
  <si>
    <t>ПС-147 "Речпорт" яч.6.</t>
  </si>
  <si>
    <t>06,20 2020.12.09</t>
  </si>
  <si>
    <t>07,15 2020.12.09</t>
  </si>
  <si>
    <t>ТП-5159</t>
  </si>
  <si>
    <t>18,40 2020.12.13</t>
  </si>
  <si>
    <t>19,20 2020.12.13</t>
  </si>
  <si>
    <t>№43 от 14.12.2020</t>
  </si>
  <si>
    <t>КВЛ-0,4кВ: ТП-29 фид. 3.</t>
  </si>
  <si>
    <t>06,05 2020.12.14</t>
  </si>
  <si>
    <t>07,40 2020.12.14</t>
  </si>
  <si>
    <t>ПС-182 " Слобода весны"  3 сек/10кВ</t>
  </si>
  <si>
    <t>18,50 2020.12.17</t>
  </si>
  <si>
    <t>20,20 2020.12.17</t>
  </si>
  <si>
    <t>ООО «Крассети»</t>
  </si>
  <si>
    <t>№44 от 18.12.2020</t>
  </si>
  <si>
    <t>3.4.10</t>
  </si>
  <si>
    <t>4.11</t>
  </si>
  <si>
    <t>ТП-11  яч.5, яч.6.</t>
  </si>
  <si>
    <t>05,50 2020.12.20</t>
  </si>
  <si>
    <t>12,00 2020.12.20</t>
  </si>
  <si>
    <t>ТП-11 1сек/0,4кВ, 2сек/0,4кВ</t>
  </si>
  <si>
    <t>06,20 2020.12.20</t>
  </si>
  <si>
    <t>07,16 2020.12.20</t>
  </si>
  <si>
    <t>РТП-229 яч.18</t>
  </si>
  <si>
    <t>04,10 2020.12.28</t>
  </si>
  <si>
    <t>05,30 2020.12.28</t>
  </si>
  <si>
    <t>№45 от 28.12.2020</t>
  </si>
  <si>
    <t>131</t>
  </si>
  <si>
    <t>№1 от 09.12.2019</t>
  </si>
  <si>
    <r>
      <t>1. Договор оказания услуг по передаче электрической энергии и купли-продажи (поставки) электрической энергии (мощности) в целях компенсации потерь электрической энергии №016/3-177 от 29.12.2012 г.;  
2. Договор оказания услуг по передаче электрической энергии №18.2400.1882.11 от 10.05.2011 г.;  
3. Договор оказания услуг по передаче электрической энергии №03/ОУ от 15.12.2014 г.; 
4.Соглашение об информационном обмене, порядке определения и согласования объемов перетоков электрической энергии между ООО "РСК" и АО "КрасЭКО" от 01.02.2016 г.; 
5.Договор оказания услуг по передаче электрической энергии</t>
    </r>
    <r>
      <rPr>
        <sz val="11"/>
        <rFont val="Times New Roman"/>
        <family val="1"/>
      </rPr>
      <t xml:space="preserve"> №05/ОУ от 29.04.2015 г.; 
6. Соглашение об информационном обмене, порядке расчета и согласования объемов перетоков электрической энергии между ООО "Региональная сетевая компания" и АО "Красноярская ТЭЦ-1" от 01.01.2017 г.; 
7. Договор №808/П об оказании услуг по передаче электрической энергии по единой национальной (общероссийской) электрической сети от 08.10.2013 г. 
8. Договор оказания услуг по передаче электрической энергии №КрасКом18/948 от 20.12.2018 г.;
9. Договор оказания услуг по передаче электрической энергии №12/ОУ от 29.06.2018 г.;
10. Договор оказания услуг по передаче электрической энергии №13/ОУ от 01.08.2018 г.;
11. Договор оказания услуг по передаче электрической энергии №07/оу от 15.09.17 г.;
12. Договор оказания услуг по передаче электрической энергии №10/оу от 01.11.2017 г.;
13. Договор оказания услуг по передаче электрической энергии №17/ОУ от 29.05.2019 г.;
14. Договор оказания услуг по передаче электрической энергии №1 от 09.12.2019 г.;
15. Договор оказания услуг по передаче электрической энергии №19/ОУ от 02.12.2019 г.;
</t>
    </r>
    <r>
      <rPr>
        <sz val="11"/>
        <color indexed="8"/>
        <rFont val="Times New Roman"/>
        <family val="1"/>
      </rPr>
      <t>16. Договор оказания услуг по передаче электрической энергии №16/ОУ от 28.03.2019 г.;
17. Договор оказания услуг по передаче электрической энергии №15/ОУ от 14.07.2020 г.</t>
    </r>
  </si>
  <si>
    <t>1. Соблюдение сроков по процедурам взаимодействия с потребителями услуг (заявителями) - всего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</si>
  <si>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</si>
  <si>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</si>
  <si>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</si>
  <si>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</si>
  <si>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</si>
  <si>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</si>
  <si>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</si>
  <si>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</si>
  <si>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</si>
  <si>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</si>
  <si>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</si>
  <si>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присоединение к сети в период 2020 г</t>
  </si>
  <si>
    <t>к сети, в период 2020 гг</t>
  </si>
  <si>
    <t>в период 2020 гг</t>
  </si>
  <si>
    <t>1.Договор аренды №16 от 19.02.2015; 2.Акт приема-передачи №13 от 06.07.2020; 3.Акт приема-передачи №15 от 14.08.2020; 4.Акт приема-передачи №18 от 14.08.2020; 5. Акт приема-передачи №19 от 14.08.2020; 6.Акт приема-передачи №20 от 14.08.2020; 7.Акт приема-передачи №21 от 14.08.2020; 8.Акт приема-передачи №23 от 04.09.2019; 9.Акт приема-передачи №24 от 10.09.2019; 10.Акт приема-передачи №БПРСК000002 от 01.02.2018; 11.Акт приема-передачи №БПРСК000007 от 25.03.2019; 12.Акт приема-передачи №БПРСК000008 от 25.03.2019; 13.Акт приема-передачи №БПРСК000009 от 25.03.2019; 14.Акт приема-передачи №БПРСК000022 от 20.11.2017; 15.Акт приема-передачи №БПРСК000027 от 24.12.2018; 16.Акт приема-передачи №БПРСК000029 от 24.12.2018; 17.Акт приема-передачи №РСК00000001 от 09.01.2017; 18.Акт приема-передачи №РСК00000007 от 31.10.13; 19.Акт приема-передачи №РСК00000010 от 03.07.2017; 20.Акт приема-передачи №РСК00000011 от 03.07.2017; 21.Акт приема-передачи №РСК00000011 от 12.02.15; 22.Акт приема-передачи №РСК00000012 от 03.07.2017; 23.Акт приема-передачи №РСК00000013 от 03.07.2017; 24.Акт приема-передачи №РСК00000020 от 26.12.14; 25.Акт приема-передачи №РСК00000067 от 31.12.2015; 26.Акт приема-передачи от 08.07.2015; 27.Акт приема-передачи №3 от 28.02.2020; 28.Акт приема-передачи №4 от 28.02.2020; 29.Акт приема-передачи №45 от 30.12.2019; 30.Акт приема-передачи №47 от 30.12.2019; 31.Выписка из ЕГРН от 02.11.2018; 32.Выписка из ЕГРН от 03.08.2018; 33.Выписка из ЕГРН от 14.05.2019; 34.Выписка из ЕГРН от 19.08.2020; 35.Выписка из ЕГРН от 23.06.2020; 36.Выписка из ЕГРН от 27.09.2018; 37.Выписка из ЕГРН от 28.07.2020; 38.Выписка из ЕГРН от 28.09.2018; 39.Договор № 44/10-2019 субаренды от 10.10.2019; 40.Договор аренды №01/1 от 23.12.2015; 41.Договор аренды №01/2 от 01.02.2016; 42.Договор аренды №02/11-15 от 01.11.2015; 43.Договор аренды №05/11-15 от 01.11.2015; 44.Договор аренды №06/11-15 от 01.11.2015; 45. Договор аренды №2636 от 18.02.2016; 46.Договор аренды №51/11-2019 от 22.11.2019; 47.Договор аренды №288 от 24.06.2019; 48.Договор аренды №303 от 26.09.2019; 49.Договор аренды №331 от 04.03.2020; 50.Договор аренды №332 от 04.03.2020; 51.Договор аренды №333 от 04.03.2020; 52.Договор аренды №334 от 04.03.2020; 53.Договор аренды№335 от 04.03.2020; 54.Договор аренды №336 от 04.03.2020; 55.Договор аренды №341 от 27.03.2020; 56.Договор аренды №342 от 27.03.2020; 57.Договор аренды №343 от 27.03.2020; 58.Договор аренды №344 от 27.03.2020; 59.Договор аренды №345 от 27.03.2020; 60.Договор аренды №346 от 10.04.2020; 61.Договор аренды №347 от 10.04.2020; 62.Договор аренды №348 от 10.04.2020; 63.Договор аренды  №349 от 10.04.2020; 64.Договор аренды №350 от 10.04.2020; 65.Договор аренды №356 от 22.04.2020; 66.Договор аренды №357 от 22.04.2020; 67.Договор аренды №359 от 22.04.2020; 68.Договор аренды №361от 22.04.2020; 69.Договор аренды №368от 08.05.2020; 70.Договор аренды №369от 08.05.2020; 71.Договор аренды №370от 08.05.2020; 72.Договор аренды №382 от 21.05.2020; 73.Договор аренды №384 от 21.05.2020; 74.Договор аренды №387 от 28.05.2020; 75.Договор аренды №388 от 28.05.2020; 76.Договор аренды №389 от 28.05.2020; 77.Договор аренды №390 от 28.05.2020; 78.Договор аренды №2852 от 23.01.2017; 79.Договор аренды №17/02-2020 от 27.02.2020; 80.Договор аренды №40/ар1/09-2019 от 30.09.2019; 81.Договор купли-продажи №04/01-2020; 82.Договор купли-продажи от 17.12.2014; 83.Договор купли-продажи №14/07-2019 от 10.07.2019; 84.Договор купли-продажи №5 от 23.06.2016; 85.Договор купли-продажи №6 от 23.06.2016; 86.Договор купли-продажи №8 от 23.06.2016; 87.Договор купли-продажи от 09.12.2015; 88.Договор купли-продажи от 26.07.2016; 89.Договор купли-продажи от 30.12.2014; 90.Договор купли-продажи от 30.12.2016; 91.Договор субаренды №АК-06/20-48А от 01.06.2020; 92.Свидетельство о госрегистрации права №24ЕЛ 029308 от 15.10.2013; 93.Свидетельство о госрегистрации права от 22.03.2010.</t>
  </si>
  <si>
    <t>1.Акт приема-передачи №15 от 14.08.2020; 2.Акт приема-передачи №18 от 14.08.2020; 3. Акт приема-передачи №19 от 14.08.2020; 4.Акт приема-передачи №20 от 14.08.2020; 5.Акт приема-передачи №21 от 14.08.2020; 6.Акт приема-передачи №23 от 04.09.2019; 7.Акт приема-передачи №24 от 10.09.2019; 8.Акт приема-передачи №БПРСК000002 от 01.02.2018; 9.Акт приема-передачи №БПРСК000007 от 25.03.2019; 10.Акт приема-передачи №БПРСК000008 от 25.03.2019; 11.Акт приема-передачи №БПРСК000009 от 25.03.2019; 12.Акт приема-передачи №БПРСК000022 от 20.11.2017; 13.Акт приема-передачи №БПРСК000027 от 24.12.2018; 14.Акт приема-передачи №БПРСК000029 от 24.12.2018; 15.Акт приема-передачи №РСК00000001 от 09.01.2017; 16.Акт приема-передачи №РСК00000010 от 03.07.2017; 17.Акт приема-передачи №РСК00000011 от 03.07.2017; 18.Акт приема-передачи №РСК00000011 от 12.02.15; 19.Акт приема-передачи №РСК00000012 от 03.07.2017; 20.Акт приема-передачи №РСК00000013 от 03.07.2017; 21.Акт приема-передачи №РСК00000020 от 26.12.14; 22.Акт приема-передачи №РСК00000067 от 31.12.2015; 23.Акт приема-передачи от 08.07.2015; 24.Акт приема-передачи №3 от 28.02.2020; 25.Акт приема-передачи №4 от 28.02.2020; 26.Акт приема-передачи №45 от 30.12.2019; 27.Акт приема-передачи №47 от 30.12.2019; 28.Выписка из ЕГРН от 02.11.2018; 29.Выписка из ЕГРН от 03.08.2018; 30.Выписка из ЕГРН от 14.05.2019; 31.Выписка из ЕГРН от 19.08.2020; 32.Выписка из ЕГРН от 23.06.2020; 33.Выписка из ЕГРН от 27.09.2018; 34.Выписка из ЕГРН от 28.07.2020; 35.Выписка из ЕГРН от 28.09.2018; 36.Договор № 44/10-2019 субаренды от 10.10.2019;  37.Договор аренды №01/2 от 01.02.2016; 38.Договор аренды №02/11-15 от 01.11.2015; 39.Договор аренды №05/11-15 от 01.11.2015;  40.Договор аренды №51/11-2019 от 22.11.2019; 41.Договор аренды №288 от 24.06.2019; 42.Договор аренды №303 от 26.09.2019; 43.Договор аренды №331 от 04.03.2020; 44.Договор аренды №332 от 04.03.2020; 45.Договор аренды №333 от 04.03.2020; 46.Договор аренды №334 от 04.03.2020; 47.Договор аренды№335 от 04.03.2020; 48.Договор аренды №336 от 04.03.2020; 49.Договор аренды №341 от 27.03.2020; 50.Договор аренды №342 от 27.03.2020; 51.Договор аренды №343 от 27.03.2020; 52.Договор аренды №344 от 27.03.2020; 53.Договор аренды №345 от 27.03.2020; 54.Договор аренды №346 от 10.04.2020; 55.Договор аренды №347 от 10.04.2020; 56.Договор аренды №348 от 10.04.2020; 57.Договор аренды  №349 от 10.04.2020; 58.Договор аренды №350 от 10.04.2020; 59.Договор аренды №356 от 22.04.2020; 60.Договор аренды №357 от 22.04.2020; 61.Договор аренды №359 от 22.04.2020; 62.Договор аренды №361от 22.04.2020; 63.Договор аренды №368от 08.05.2020; 64.Договор аренды №369от 08.05.2020; 65.Договор аренды №370от 08.05.2020; 66.Договор аренды №382 от 21.05.2020; 67.Договор аренды №384 от 21.05.2020; 68.Договор аренды №387 от 28.05.2020; 69.Договор аренды №388 от 28.05.2020; 70.Договор аренды №389 от 28.05.2020; 71.Договор аренды №390 от 28.05.2020;  72.Договор аренды №17/02-2020 от 27.02.2020; 73.Договор аренды №40/ар1/09-2019 от 30.09.2019; 74.Договор купли-продажи №04/01-2020;  75.Договор купли-продажи №14/07-2019 от 10.07.2019; 76.Договор купли-продажи №5 от 23.06.2016; 77.Договор купли-продажи №6 от 23.06.2016; 78.Договор купли-продажи №8 от 23.06.2016; 79.Договор купли-продажи от 09.12.2015; 80.Договор купли-продажи от 26.07.2016; 81.Договор купли-продажи от 30.12.2014; 82.Договор купли-продажи от 30.12.2016; 83.Договор субаренды №АК-06/20-48А от 01.06.2020; 84.Свидетельство о госрегистрации права от 22.03.2010.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</si>
</sst>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"/>
    <numFmt numFmtId="199" formatCode="0.000000000"/>
    <numFmt numFmtId="200" formatCode="0.00000000"/>
    <numFmt numFmtId="201" formatCode="[$-FC19]d\ mmmm\ yyyy\ &quot;г.&quot;"/>
    <numFmt numFmtId="202" formatCode="0.00000000000"/>
    <numFmt numFmtId="203" formatCode="[$-F400]h:mm:ss\ AM/PM"/>
    <numFmt numFmtId="204" formatCode="hh\,\ mm\,\ yyyy\.mm\.dd"/>
    <numFmt numFmtId="205" formatCode="#,##0.000"/>
    <numFmt numFmtId="206" formatCode="#,##0.0000"/>
    <numFmt numFmtId="207" formatCode="0.0%"/>
    <numFmt numFmtId="208" formatCode="#,##0.00000"/>
  </numFmts>
  <fonts count="91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0"/>
      <name val="Symbol"/>
      <family val="1"/>
    </font>
    <font>
      <vertAlign val="subscript"/>
      <sz val="12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4"/>
      <name val="Times New Roman"/>
      <family val="1"/>
    </font>
    <font>
      <sz val="14"/>
      <name val="Courier New"/>
      <family val="3"/>
    </font>
    <font>
      <sz val="14"/>
      <name val="Arial Cyr"/>
      <family val="0"/>
    </font>
    <font>
      <sz val="10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u val="single"/>
      <sz val="10"/>
      <color rgb="FF000000"/>
      <name val="Times New Roman"/>
      <family val="1"/>
    </font>
    <font>
      <i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8" fillId="0" borderId="0">
      <alignment/>
      <protection/>
    </xf>
    <xf numFmtId="0" fontId="6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/>
    </xf>
    <xf numFmtId="0" fontId="6" fillId="0" borderId="0" xfId="55">
      <alignment/>
      <protection/>
    </xf>
    <xf numFmtId="0" fontId="9" fillId="0" borderId="0" xfId="55" applyFont="1">
      <alignment/>
      <protection/>
    </xf>
    <xf numFmtId="0" fontId="10" fillId="0" borderId="14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10" fillId="0" borderId="14" xfId="55" applyFont="1" applyBorder="1">
      <alignment/>
      <protection/>
    </xf>
    <xf numFmtId="0" fontId="10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top"/>
      <protection/>
    </xf>
    <xf numFmtId="0" fontId="1" fillId="0" borderId="0" xfId="55" applyFont="1" applyFill="1" applyBorder="1" applyAlignment="1">
      <alignment horizontal="center" vertical="top"/>
      <protection/>
    </xf>
    <xf numFmtId="0" fontId="9" fillId="0" borderId="0" xfId="55" applyFont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top"/>
      <protection/>
    </xf>
    <xf numFmtId="0" fontId="9" fillId="0" borderId="10" xfId="55" applyFont="1" applyBorder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9" fillId="0" borderId="12" xfId="55" applyFont="1" applyBorder="1" applyAlignment="1">
      <alignment horizontal="left"/>
      <protection/>
    </xf>
    <xf numFmtId="0" fontId="1" fillId="0" borderId="11" xfId="55" applyFont="1" applyBorder="1" applyAlignment="1">
      <alignment horizontal="left"/>
      <protection/>
    </xf>
    <xf numFmtId="0" fontId="1" fillId="0" borderId="16" xfId="55" applyFont="1" applyBorder="1" applyAlignment="1">
      <alignment horizontal="center"/>
      <protection/>
    </xf>
    <xf numFmtId="0" fontId="1" fillId="0" borderId="0" xfId="55" applyFont="1" applyAlignment="1">
      <alignment horizontal="left"/>
      <protection/>
    </xf>
    <xf numFmtId="0" fontId="1" fillId="0" borderId="12" xfId="55" applyFont="1" applyBorder="1" applyAlignment="1">
      <alignment horizontal="left"/>
      <protection/>
    </xf>
    <xf numFmtId="0" fontId="1" fillId="0" borderId="17" xfId="55" applyFont="1" applyBorder="1" applyAlignment="1">
      <alignment horizontal="center"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 wrapText="1"/>
      <protection/>
    </xf>
    <xf numFmtId="0" fontId="9" fillId="0" borderId="0" xfId="55" applyFont="1" applyBorder="1" applyAlignment="1">
      <alignment horizontal="center"/>
      <protection/>
    </xf>
    <xf numFmtId="0" fontId="1" fillId="0" borderId="0" xfId="55" applyFont="1" applyAlignment="1">
      <alignment horizontal="left" vertical="top"/>
      <protection/>
    </xf>
    <xf numFmtId="176" fontId="10" fillId="0" borderId="14" xfId="55" applyNumberFormat="1" applyFont="1" applyBorder="1">
      <alignment/>
      <protection/>
    </xf>
    <xf numFmtId="0" fontId="3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0" fillId="0" borderId="14" xfId="55" applyFont="1" applyFill="1" applyBorder="1">
      <alignment/>
      <protection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55" applyFont="1" applyAlignment="1">
      <alignment/>
      <protection/>
    </xf>
    <xf numFmtId="0" fontId="2" fillId="0" borderId="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12" fillId="0" borderId="0" xfId="55" applyFont="1">
      <alignment/>
      <protection/>
    </xf>
    <xf numFmtId="0" fontId="14" fillId="0" borderId="0" xfId="55" applyFont="1">
      <alignment/>
      <protection/>
    </xf>
    <xf numFmtId="0" fontId="0" fillId="0" borderId="0" xfId="0" applyFont="1" applyAlignment="1">
      <alignment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16" fontId="77" fillId="0" borderId="14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26" xfId="0" applyFont="1" applyFill="1" applyBorder="1" applyAlignment="1">
      <alignment/>
    </xf>
    <xf numFmtId="0" fontId="77" fillId="0" borderId="0" xfId="0" applyFont="1" applyFill="1" applyBorder="1" applyAlignment="1">
      <alignment horizontal="left" vertical="top"/>
    </xf>
    <xf numFmtId="0" fontId="77" fillId="0" borderId="0" xfId="0" applyFont="1" applyFill="1" applyAlignment="1">
      <alignment horizontal="left" vertical="top"/>
    </xf>
    <xf numFmtId="0" fontId="79" fillId="0" borderId="0" xfId="0" applyFont="1" applyFill="1" applyAlignment="1">
      <alignment horizontal="left" vertical="top"/>
    </xf>
    <xf numFmtId="0" fontId="77" fillId="0" borderId="19" xfId="0" applyFont="1" applyFill="1" applyBorder="1" applyAlignment="1">
      <alignment horizontal="left" vertical="top" wrapText="1"/>
    </xf>
    <xf numFmtId="0" fontId="77" fillId="0" borderId="19" xfId="0" applyFont="1" applyFill="1" applyBorder="1" applyAlignment="1">
      <alignment horizontal="center" vertical="top" wrapText="1"/>
    </xf>
    <xf numFmtId="0" fontId="79" fillId="0" borderId="19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 wrapText="1"/>
    </xf>
    <xf numFmtId="16" fontId="77" fillId="0" borderId="19" xfId="0" applyNumberFormat="1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/>
    </xf>
    <xf numFmtId="0" fontId="77" fillId="0" borderId="19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49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176" fontId="10" fillId="0" borderId="14" xfId="55" applyNumberFormat="1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55" applyFont="1">
      <alignment/>
      <protection/>
    </xf>
    <xf numFmtId="0" fontId="79" fillId="0" borderId="0" xfId="0" applyFont="1" applyFill="1" applyAlignment="1">
      <alignment horizontal="center"/>
    </xf>
    <xf numFmtId="0" fontId="12" fillId="0" borderId="0" xfId="55" applyFont="1" applyFill="1" applyAlignment="1">
      <alignment/>
      <protection/>
    </xf>
    <xf numFmtId="0" fontId="6" fillId="0" borderId="0" xfId="55" applyAlignment="1">
      <alignment vertical="center"/>
      <protection/>
    </xf>
    <xf numFmtId="0" fontId="16" fillId="0" borderId="0" xfId="55" applyFont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9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2" fillId="0" borderId="27" xfId="55" applyFont="1" applyBorder="1" applyAlignment="1">
      <alignment horizontal="center" vertical="center"/>
      <protection/>
    </xf>
    <xf numFmtId="0" fontId="12" fillId="0" borderId="0" xfId="55" applyFont="1" applyFill="1">
      <alignment/>
      <protection/>
    </xf>
    <xf numFmtId="0" fontId="9" fillId="0" borderId="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6" fillId="0" borderId="0" xfId="55" applyFont="1">
      <alignment/>
      <protection/>
    </xf>
    <xf numFmtId="0" fontId="10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80" fillId="0" borderId="0" xfId="0" applyFont="1" applyFill="1" applyBorder="1" applyAlignment="1">
      <alignment horizontal="left" vertical="top"/>
    </xf>
    <xf numFmtId="0" fontId="80" fillId="0" borderId="26" xfId="0" applyFont="1" applyFill="1" applyBorder="1" applyAlignment="1">
      <alignment horizontal="center" vertical="top"/>
    </xf>
    <xf numFmtId="0" fontId="81" fillId="0" borderId="0" xfId="0" applyFont="1" applyFill="1" applyAlignment="1">
      <alignment/>
    </xf>
    <xf numFmtId="0" fontId="2" fillId="0" borderId="0" xfId="55" applyFont="1" applyAlignment="1">
      <alignment horizontal="center"/>
      <protection/>
    </xf>
    <xf numFmtId="0" fontId="82" fillId="0" borderId="14" xfId="54" applyFont="1" applyFill="1" applyBorder="1" applyAlignment="1">
      <alignment horizontal="center" vertical="center"/>
      <protection/>
    </xf>
    <xf numFmtId="0" fontId="83" fillId="0" borderId="14" xfId="54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/>
    </xf>
    <xf numFmtId="0" fontId="8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77" fillId="0" borderId="14" xfId="60" applyFont="1" applyBorder="1" applyAlignment="1">
      <alignment horizontal="center" vertical="center" wrapText="1"/>
    </xf>
    <xf numFmtId="205" fontId="3" fillId="0" borderId="14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textRotation="90" wrapText="1"/>
    </xf>
    <xf numFmtId="0" fontId="85" fillId="0" borderId="29" xfId="0" applyFont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175" fontId="79" fillId="0" borderId="1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28" fillId="0" borderId="14" xfId="0" applyFont="1" applyBorder="1" applyAlignment="1">
      <alignment vertical="center" wrapText="1"/>
    </xf>
    <xf numFmtId="0" fontId="10" fillId="0" borderId="0" xfId="55" applyFont="1" applyAlignment="1">
      <alignment vertical="center" wrapText="1"/>
      <protection/>
    </xf>
    <xf numFmtId="0" fontId="10" fillId="0" borderId="0" xfId="55" applyFont="1" applyAlignment="1">
      <alignment vertical="center"/>
      <protection/>
    </xf>
    <xf numFmtId="0" fontId="28" fillId="0" borderId="14" xfId="0" applyFont="1" applyFill="1" applyBorder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208" fontId="3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28" fillId="0" borderId="14" xfId="33" applyFont="1" applyFill="1" applyBorder="1" applyAlignment="1">
      <alignment vertical="center" wrapText="1"/>
      <protection/>
    </xf>
    <xf numFmtId="206" fontId="3" fillId="0" borderId="14" xfId="0" applyNumberFormat="1" applyFont="1" applyFill="1" applyBorder="1" applyAlignment="1">
      <alignment horizontal="center" vertical="center"/>
    </xf>
    <xf numFmtId="205" fontId="3" fillId="0" borderId="14" xfId="0" applyNumberFormat="1" applyFont="1" applyFill="1" applyBorder="1" applyAlignment="1">
      <alignment horizontal="center" vertical="center"/>
    </xf>
    <xf numFmtId="206" fontId="3" fillId="0" borderId="14" xfId="0" applyNumberFormat="1" applyFont="1" applyFill="1" applyBorder="1" applyAlignment="1">
      <alignment horizontal="center" vertical="center" wrapText="1"/>
    </xf>
    <xf numFmtId="205" fontId="3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" fillId="0" borderId="14" xfId="55" applyFont="1" applyBorder="1" applyAlignment="1">
      <alignment horizontal="center" vertical="center" wrapText="1"/>
      <protection/>
    </xf>
    <xf numFmtId="205" fontId="2" fillId="0" borderId="10" xfId="55" applyNumberFormat="1" applyFont="1" applyBorder="1" applyAlignment="1">
      <alignment horizontal="center" vertical="center" wrapText="1"/>
      <protection/>
    </xf>
    <xf numFmtId="205" fontId="2" fillId="0" borderId="33" xfId="55" applyNumberFormat="1" applyFont="1" applyBorder="1" applyAlignment="1">
      <alignment horizontal="center" vertical="center" wrapText="1"/>
      <protection/>
    </xf>
    <xf numFmtId="205" fontId="2" fillId="0" borderId="27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86" fillId="0" borderId="10" xfId="0" applyFont="1" applyFill="1" applyBorder="1" applyAlignment="1">
      <alignment horizontal="center" vertical="center"/>
    </xf>
    <xf numFmtId="0" fontId="86" fillId="0" borderId="33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/>
    </xf>
    <xf numFmtId="0" fontId="10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center"/>
      <protection/>
    </xf>
    <xf numFmtId="0" fontId="2" fillId="0" borderId="13" xfId="55" applyFont="1" applyBorder="1" applyAlignment="1">
      <alignment horizontal="right" wrapText="1"/>
      <protection/>
    </xf>
    <xf numFmtId="0" fontId="6" fillId="0" borderId="13" xfId="55" applyFont="1" applyBorder="1" applyAlignment="1">
      <alignment horizontal="right" wrapText="1"/>
      <protection/>
    </xf>
    <xf numFmtId="0" fontId="10" fillId="0" borderId="14" xfId="55" applyFont="1" applyBorder="1" applyAlignment="1">
      <alignment wrapText="1"/>
      <protection/>
    </xf>
    <xf numFmtId="0" fontId="10" fillId="0" borderId="10" xfId="55" applyFont="1" applyBorder="1" applyAlignment="1">
      <alignment horizontal="center" wrapText="1"/>
      <protection/>
    </xf>
    <xf numFmtId="0" fontId="10" fillId="0" borderId="33" xfId="55" applyFont="1" applyBorder="1" applyAlignment="1">
      <alignment horizontal="center" wrapText="1"/>
      <protection/>
    </xf>
    <xf numFmtId="0" fontId="10" fillId="0" borderId="27" xfId="55" applyFont="1" applyBorder="1" applyAlignment="1">
      <alignment horizont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33" xfId="55" applyFont="1" applyBorder="1" applyAlignment="1">
      <alignment vertical="center" wrapText="1"/>
      <protection/>
    </xf>
    <xf numFmtId="0" fontId="2" fillId="0" borderId="27" xfId="55" applyFont="1" applyBorder="1" applyAlignment="1">
      <alignment vertical="center" wrapText="1"/>
      <protection/>
    </xf>
    <xf numFmtId="0" fontId="10" fillId="0" borderId="14" xfId="55" applyFont="1" applyFill="1" applyBorder="1" applyAlignment="1">
      <alignment wrapText="1"/>
      <protection/>
    </xf>
    <xf numFmtId="0" fontId="8" fillId="0" borderId="0" xfId="55" applyFont="1" applyFill="1" applyAlignment="1">
      <alignment horizontal="center" wrapText="1"/>
      <protection/>
    </xf>
    <xf numFmtId="0" fontId="6" fillId="0" borderId="0" xfId="55" applyFill="1" applyAlignment="1">
      <alignment horizontal="center"/>
      <protection/>
    </xf>
    <xf numFmtId="0" fontId="10" fillId="0" borderId="13" xfId="55" applyFont="1" applyBorder="1" applyAlignment="1">
      <alignment horizontal="right"/>
      <protection/>
    </xf>
    <xf numFmtId="0" fontId="10" fillId="0" borderId="11" xfId="55" applyFont="1" applyBorder="1" applyAlignment="1">
      <alignment wrapText="1"/>
      <protection/>
    </xf>
    <xf numFmtId="0" fontId="10" fillId="0" borderId="18" xfId="55" applyFont="1" applyBorder="1" applyAlignment="1">
      <alignment wrapText="1"/>
      <protection/>
    </xf>
    <xf numFmtId="0" fontId="10" fillId="0" borderId="16" xfId="55" applyFont="1" applyBorder="1" applyAlignment="1">
      <alignment wrapText="1"/>
      <protection/>
    </xf>
    <xf numFmtId="0" fontId="6" fillId="0" borderId="12" xfId="55" applyBorder="1" applyAlignment="1">
      <alignment wrapText="1"/>
      <protection/>
    </xf>
    <xf numFmtId="0" fontId="6" fillId="0" borderId="13" xfId="55" applyBorder="1" applyAlignment="1">
      <alignment wrapText="1"/>
      <protection/>
    </xf>
    <xf numFmtId="0" fontId="6" fillId="0" borderId="17" xfId="55" applyBorder="1" applyAlignment="1">
      <alignment wrapText="1"/>
      <protection/>
    </xf>
    <xf numFmtId="0" fontId="10" fillId="0" borderId="10" xfId="55" applyFont="1" applyBorder="1" applyAlignment="1">
      <alignment horizontal="left" wrapText="1"/>
      <protection/>
    </xf>
    <xf numFmtId="0" fontId="10" fillId="0" borderId="33" xfId="55" applyFont="1" applyBorder="1" applyAlignment="1">
      <alignment horizontal="left" wrapText="1"/>
      <protection/>
    </xf>
    <xf numFmtId="0" fontId="10" fillId="0" borderId="27" xfId="55" applyFont="1" applyBorder="1" applyAlignment="1">
      <alignment horizontal="left" wrapText="1"/>
      <protection/>
    </xf>
    <xf numFmtId="0" fontId="77" fillId="0" borderId="0" xfId="0" applyFont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 indent="2"/>
    </xf>
    <xf numFmtId="0" fontId="3" fillId="0" borderId="16" xfId="0" applyFont="1" applyBorder="1" applyAlignment="1">
      <alignment horizontal="left" wrapText="1" indent="2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33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10" fontId="3" fillId="0" borderId="11" xfId="60" applyNumberFormat="1" applyFont="1" applyFill="1" applyBorder="1" applyAlignment="1">
      <alignment horizontal="center"/>
    </xf>
    <xf numFmtId="10" fontId="3" fillId="0" borderId="18" xfId="60" applyNumberFormat="1" applyFont="1" applyFill="1" applyBorder="1" applyAlignment="1">
      <alignment horizontal="center"/>
    </xf>
    <xf numFmtId="10" fontId="3" fillId="0" borderId="16" xfId="60" applyNumberFormat="1" applyFont="1" applyFill="1" applyBorder="1" applyAlignment="1">
      <alignment horizontal="center"/>
    </xf>
    <xf numFmtId="10" fontId="3" fillId="0" borderId="12" xfId="60" applyNumberFormat="1" applyFont="1" applyFill="1" applyBorder="1" applyAlignment="1">
      <alignment horizontal="center"/>
    </xf>
    <xf numFmtId="10" fontId="3" fillId="0" borderId="13" xfId="60" applyNumberFormat="1" applyFont="1" applyFill="1" applyBorder="1" applyAlignment="1">
      <alignment horizontal="center"/>
    </xf>
    <xf numFmtId="10" fontId="3" fillId="0" borderId="17" xfId="60" applyNumberFormat="1" applyFont="1" applyFill="1" applyBorder="1" applyAlignment="1">
      <alignment horizontal="center"/>
    </xf>
    <xf numFmtId="10" fontId="3" fillId="0" borderId="11" xfId="60" applyNumberFormat="1" applyFont="1" applyBorder="1" applyAlignment="1">
      <alignment horizontal="center"/>
    </xf>
    <xf numFmtId="10" fontId="3" fillId="0" borderId="18" xfId="60" applyNumberFormat="1" applyFont="1" applyBorder="1" applyAlignment="1">
      <alignment horizontal="center"/>
    </xf>
    <xf numFmtId="10" fontId="3" fillId="0" borderId="16" xfId="60" applyNumberFormat="1" applyFont="1" applyBorder="1" applyAlignment="1">
      <alignment horizontal="center"/>
    </xf>
    <xf numFmtId="10" fontId="3" fillId="0" borderId="12" xfId="60" applyNumberFormat="1" applyFont="1" applyBorder="1" applyAlignment="1">
      <alignment horizontal="center"/>
    </xf>
    <xf numFmtId="10" fontId="3" fillId="0" borderId="13" xfId="60" applyNumberFormat="1" applyFont="1" applyBorder="1" applyAlignment="1">
      <alignment horizontal="center"/>
    </xf>
    <xf numFmtId="10" fontId="3" fillId="0" borderId="17" xfId="6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8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9" fillId="0" borderId="10" xfId="55" applyFont="1" applyBorder="1" applyAlignment="1">
      <alignment horizontal="center"/>
      <protection/>
    </xf>
    <xf numFmtId="0" fontId="9" fillId="0" borderId="33" xfId="55" applyFont="1" applyBorder="1" applyAlignment="1">
      <alignment horizontal="center"/>
      <protection/>
    </xf>
    <xf numFmtId="0" fontId="9" fillId="0" borderId="27" xfId="55" applyFont="1" applyBorder="1" applyAlignment="1">
      <alignment horizontal="center"/>
      <protection/>
    </xf>
    <xf numFmtId="176" fontId="9" fillId="0" borderId="10" xfId="55" applyNumberFormat="1" applyFont="1" applyBorder="1" applyAlignment="1">
      <alignment horizontal="center"/>
      <protection/>
    </xf>
    <xf numFmtId="176" fontId="9" fillId="0" borderId="33" xfId="55" applyNumberFormat="1" applyFont="1" applyBorder="1" applyAlignment="1">
      <alignment horizontal="center"/>
      <protection/>
    </xf>
    <xf numFmtId="176" fontId="9" fillId="0" borderId="27" xfId="55" applyNumberFormat="1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0" fontId="3" fillId="0" borderId="13" xfId="55" applyFont="1" applyFill="1" applyBorder="1" applyAlignment="1">
      <alignment horizontal="center"/>
      <protection/>
    </xf>
    <xf numFmtId="49" fontId="9" fillId="0" borderId="33" xfId="55" applyNumberFormat="1" applyFont="1" applyBorder="1" applyAlignment="1">
      <alignment horizontal="center"/>
      <protection/>
    </xf>
    <xf numFmtId="0" fontId="1" fillId="0" borderId="33" xfId="55" applyFont="1" applyBorder="1" applyAlignment="1">
      <alignment horizontal="center" vertical="top"/>
      <protection/>
    </xf>
    <xf numFmtId="0" fontId="1" fillId="0" borderId="18" xfId="55" applyFont="1" applyFill="1" applyBorder="1" applyAlignment="1">
      <alignment horizontal="center" vertical="top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9" fillId="0" borderId="27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left" vertical="center" wrapText="1"/>
      <protection/>
    </xf>
    <xf numFmtId="0" fontId="9" fillId="0" borderId="13" xfId="55" applyFont="1" applyBorder="1" applyAlignment="1">
      <alignment horizontal="left" vertical="center" wrapText="1"/>
      <protection/>
    </xf>
    <xf numFmtId="0" fontId="9" fillId="0" borderId="17" xfId="55" applyFont="1" applyBorder="1" applyAlignment="1">
      <alignment horizontal="left" vertical="center" wrapText="1"/>
      <protection/>
    </xf>
    <xf numFmtId="0" fontId="9" fillId="0" borderId="33" xfId="55" applyFont="1" applyBorder="1" applyAlignment="1">
      <alignment horizontal="left" wrapText="1"/>
      <protection/>
    </xf>
    <xf numFmtId="0" fontId="9" fillId="0" borderId="27" xfId="55" applyFont="1" applyBorder="1" applyAlignment="1">
      <alignment horizontal="left" wrapText="1"/>
      <protection/>
    </xf>
    <xf numFmtId="2" fontId="9" fillId="0" borderId="10" xfId="55" applyNumberFormat="1" applyFont="1" applyBorder="1" applyAlignment="1">
      <alignment horizontal="center"/>
      <protection/>
    </xf>
    <xf numFmtId="0" fontId="9" fillId="0" borderId="13" xfId="55" applyFont="1" applyBorder="1" applyAlignment="1">
      <alignment horizontal="left" wrapText="1"/>
      <protection/>
    </xf>
    <xf numFmtId="0" fontId="9" fillId="0" borderId="17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center"/>
      <protection/>
    </xf>
    <xf numFmtId="0" fontId="2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2" fillId="0" borderId="0" xfId="55" applyFont="1" applyAlignment="1">
      <alignment horizontal="right"/>
      <protection/>
    </xf>
    <xf numFmtId="0" fontId="14" fillId="0" borderId="0" xfId="55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1" fillId="0" borderId="18" xfId="55" applyFont="1" applyBorder="1" applyAlignment="1">
      <alignment horizontal="center" vertical="top"/>
      <protection/>
    </xf>
    <xf numFmtId="0" fontId="3" fillId="0" borderId="13" xfId="55" applyNumberFormat="1" applyFont="1" applyBorder="1" applyAlignment="1">
      <alignment horizontal="right" wrapText="1"/>
      <protection/>
    </xf>
    <xf numFmtId="0" fontId="6" fillId="0" borderId="13" xfId="55" applyBorder="1" applyAlignment="1">
      <alignment/>
      <protection/>
    </xf>
    <xf numFmtId="0" fontId="5" fillId="0" borderId="18" xfId="55" applyFont="1" applyBorder="1" applyAlignment="1">
      <alignment horizontal="justify" wrapText="1"/>
      <protection/>
    </xf>
    <xf numFmtId="0" fontId="1" fillId="0" borderId="18" xfId="55" applyFont="1" applyBorder="1" applyAlignment="1">
      <alignment horizontal="justify" wrapText="1"/>
      <protection/>
    </xf>
    <xf numFmtId="0" fontId="5" fillId="0" borderId="13" xfId="55" applyFont="1" applyBorder="1" applyAlignment="1">
      <alignment horizontal="justify" wrapText="1"/>
      <protection/>
    </xf>
    <xf numFmtId="0" fontId="1" fillId="0" borderId="13" xfId="55" applyFont="1" applyBorder="1" applyAlignment="1">
      <alignment horizontal="justify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top"/>
    </xf>
    <xf numFmtId="0" fontId="27" fillId="0" borderId="0" xfId="0" applyFont="1" applyFill="1" applyAlignment="1">
      <alignment horizontal="center"/>
    </xf>
    <xf numFmtId="0" fontId="88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89" fillId="0" borderId="46" xfId="0" applyFont="1" applyFill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оказатели кач и надежности  эл за 2010 г пос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11</xdr:row>
      <xdr:rowOff>1057275</xdr:rowOff>
    </xdr:from>
    <xdr:to>
      <xdr:col>0</xdr:col>
      <xdr:colOff>3162300</xdr:colOff>
      <xdr:row>11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438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2686050</xdr:colOff>
      <xdr:row>14</xdr:row>
      <xdr:rowOff>1238250</xdr:rowOff>
    </xdr:from>
    <xdr:to>
      <xdr:col>0</xdr:col>
      <xdr:colOff>3267075</xdr:colOff>
      <xdr:row>14</xdr:row>
      <xdr:rowOff>1524000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518160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2333625</xdr:colOff>
      <xdr:row>16</xdr:row>
      <xdr:rowOff>228600</xdr:rowOff>
    </xdr:from>
    <xdr:to>
      <xdr:col>0</xdr:col>
      <xdr:colOff>2905125</xdr:colOff>
      <xdr:row>16</xdr:row>
      <xdr:rowOff>523875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6019800"/>
          <a:ext cx="561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12</xdr:row>
      <xdr:rowOff>1905000</xdr:rowOff>
    </xdr:from>
    <xdr:to>
      <xdr:col>0</xdr:col>
      <xdr:colOff>1600200</xdr:colOff>
      <xdr:row>12</xdr:row>
      <xdr:rowOff>2133600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67225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1419225</xdr:colOff>
      <xdr:row>14</xdr:row>
      <xdr:rowOff>819150</xdr:rowOff>
    </xdr:from>
    <xdr:to>
      <xdr:col>0</xdr:col>
      <xdr:colOff>1914525</xdr:colOff>
      <xdr:row>15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555307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16</xdr:row>
      <xdr:rowOff>1038225</xdr:rowOff>
    </xdr:from>
    <xdr:to>
      <xdr:col>0</xdr:col>
      <xdr:colOff>2038350</xdr:colOff>
      <xdr:row>17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6896100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B5" sqref="B5:B20"/>
    </sheetView>
  </sheetViews>
  <sheetFormatPr defaultColWidth="9.00390625" defaultRowHeight="12.75"/>
  <cols>
    <col min="1" max="1" width="9.125" style="54" customWidth="1"/>
    <col min="2" max="2" width="61.125" style="54" customWidth="1"/>
    <col min="3" max="3" width="46.25390625" style="54" customWidth="1"/>
    <col min="4" max="4" width="35.125" style="54" customWidth="1"/>
    <col min="5" max="16384" width="9.125" style="54" customWidth="1"/>
  </cols>
  <sheetData>
    <row r="1" spans="2:4" ht="20.25">
      <c r="B1" s="212" t="s">
        <v>392</v>
      </c>
      <c r="C1" s="212"/>
      <c r="D1" s="212"/>
    </row>
    <row r="4" spans="1:4" s="136" customFormat="1" ht="18.75">
      <c r="A4" s="202" t="s">
        <v>79</v>
      </c>
      <c r="B4" s="190" t="s">
        <v>359</v>
      </c>
      <c r="C4" s="190" t="s">
        <v>360</v>
      </c>
      <c r="D4" s="190" t="s">
        <v>361</v>
      </c>
    </row>
    <row r="5" spans="1:4" ht="15.75">
      <c r="A5" s="203">
        <v>1</v>
      </c>
      <c r="B5" s="194" t="s">
        <v>393</v>
      </c>
      <c r="C5" s="194" t="s">
        <v>362</v>
      </c>
      <c r="D5" s="191" t="s">
        <v>363</v>
      </c>
    </row>
    <row r="6" spans="1:4" ht="31.5">
      <c r="A6" s="203">
        <v>2</v>
      </c>
      <c r="B6" s="194" t="s">
        <v>364</v>
      </c>
      <c r="C6" s="194" t="s">
        <v>365</v>
      </c>
      <c r="D6" s="191" t="s">
        <v>363</v>
      </c>
    </row>
    <row r="7" spans="1:4" ht="15.75">
      <c r="A7" s="203">
        <v>3</v>
      </c>
      <c r="B7" s="194" t="s">
        <v>366</v>
      </c>
      <c r="C7" s="194" t="s">
        <v>367</v>
      </c>
      <c r="D7" s="191" t="s">
        <v>363</v>
      </c>
    </row>
    <row r="8" spans="1:4" ht="15.75">
      <c r="A8" s="203">
        <v>4</v>
      </c>
      <c r="B8" s="206" t="s">
        <v>368</v>
      </c>
      <c r="C8" s="194" t="s">
        <v>369</v>
      </c>
      <c r="D8" s="191" t="s">
        <v>370</v>
      </c>
    </row>
    <row r="9" spans="1:4" ht="15.75">
      <c r="A9" s="203">
        <v>5</v>
      </c>
      <c r="B9" s="207" t="s">
        <v>371</v>
      </c>
      <c r="C9" s="194" t="s">
        <v>372</v>
      </c>
      <c r="D9" s="191" t="s">
        <v>363</v>
      </c>
    </row>
    <row r="10" spans="1:4" ht="31.5">
      <c r="A10" s="203">
        <v>6</v>
      </c>
      <c r="B10" s="207" t="s">
        <v>373</v>
      </c>
      <c r="C10" s="194" t="s">
        <v>374</v>
      </c>
      <c r="D10" s="191" t="s">
        <v>375</v>
      </c>
    </row>
    <row r="11" spans="1:4" ht="15.75">
      <c r="A11" s="203">
        <v>7</v>
      </c>
      <c r="B11" s="207" t="s">
        <v>376</v>
      </c>
      <c r="C11" s="194" t="s">
        <v>377</v>
      </c>
      <c r="D11" s="191" t="s">
        <v>363</v>
      </c>
    </row>
    <row r="12" spans="1:4" ht="23.25" customHeight="1">
      <c r="A12" s="203">
        <v>8</v>
      </c>
      <c r="B12" s="207" t="s">
        <v>378</v>
      </c>
      <c r="C12" s="194" t="s">
        <v>379</v>
      </c>
      <c r="D12" s="191" t="s">
        <v>363</v>
      </c>
    </row>
    <row r="13" spans="1:4" ht="15.75">
      <c r="A13" s="203">
        <v>9</v>
      </c>
      <c r="B13" s="194" t="s">
        <v>380</v>
      </c>
      <c r="C13" s="194" t="s">
        <v>381</v>
      </c>
      <c r="D13" s="191" t="s">
        <v>363</v>
      </c>
    </row>
    <row r="14" spans="1:4" ht="15.75">
      <c r="A14" s="203">
        <v>10</v>
      </c>
      <c r="B14" s="194" t="s">
        <v>382</v>
      </c>
      <c r="C14" s="194" t="s">
        <v>383</v>
      </c>
      <c r="D14" s="191" t="s">
        <v>363</v>
      </c>
    </row>
    <row r="15" spans="1:4" ht="15.75">
      <c r="A15" s="203">
        <v>11</v>
      </c>
      <c r="B15" s="194" t="s">
        <v>384</v>
      </c>
      <c r="C15" s="194" t="s">
        <v>385</v>
      </c>
      <c r="D15" s="191" t="s">
        <v>370</v>
      </c>
    </row>
    <row r="16" spans="1:4" ht="15.75">
      <c r="A16" s="203">
        <v>12</v>
      </c>
      <c r="B16" s="194" t="s">
        <v>386</v>
      </c>
      <c r="C16" s="194" t="s">
        <v>387</v>
      </c>
      <c r="D16" s="191" t="s">
        <v>363</v>
      </c>
    </row>
    <row r="17" spans="1:4" ht="15.75">
      <c r="A17" s="203">
        <v>13</v>
      </c>
      <c r="B17" s="194" t="s">
        <v>388</v>
      </c>
      <c r="C17" s="194" t="s">
        <v>850</v>
      </c>
      <c r="D17" s="191" t="s">
        <v>363</v>
      </c>
    </row>
    <row r="18" spans="1:4" ht="15.75">
      <c r="A18" s="203">
        <v>14</v>
      </c>
      <c r="B18" s="194" t="s">
        <v>389</v>
      </c>
      <c r="C18" s="194" t="s">
        <v>390</v>
      </c>
      <c r="D18" s="191" t="s">
        <v>363</v>
      </c>
    </row>
    <row r="19" spans="1:4" ht="15.75">
      <c r="A19" s="203">
        <v>15</v>
      </c>
      <c r="B19" s="194" t="s">
        <v>394</v>
      </c>
      <c r="C19" s="194" t="s">
        <v>395</v>
      </c>
      <c r="D19" s="191" t="s">
        <v>363</v>
      </c>
    </row>
    <row r="20" spans="1:4" ht="22.5" customHeight="1">
      <c r="A20" s="203">
        <v>16</v>
      </c>
      <c r="B20" s="194" t="s">
        <v>396</v>
      </c>
      <c r="C20" s="194" t="s">
        <v>397</v>
      </c>
      <c r="D20" s="191" t="s">
        <v>363</v>
      </c>
    </row>
    <row r="21" spans="1:4" ht="22.5" customHeight="1">
      <c r="A21" s="203">
        <v>17</v>
      </c>
      <c r="B21" s="194" t="s">
        <v>398</v>
      </c>
      <c r="C21" s="194" t="s">
        <v>399</v>
      </c>
      <c r="D21" s="191" t="s">
        <v>363</v>
      </c>
    </row>
    <row r="25" spans="2:13" s="141" customFormat="1" ht="19.5" customHeight="1">
      <c r="B25" s="192" t="s">
        <v>320</v>
      </c>
      <c r="C25" s="146"/>
      <c r="D25" s="193" t="s">
        <v>321</v>
      </c>
      <c r="E25" s="146"/>
      <c r="F25" s="146"/>
      <c r="G25" s="145"/>
      <c r="H25" s="145"/>
      <c r="I25" s="145"/>
      <c r="J25" s="145"/>
      <c r="K25" s="145"/>
      <c r="M25" s="193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4" sqref="B14:B15"/>
    </sheetView>
  </sheetViews>
  <sheetFormatPr defaultColWidth="9.00390625" defaultRowHeight="12.75"/>
  <cols>
    <col min="1" max="1" width="42.125" style="0" customWidth="1"/>
    <col min="2" max="2" width="35.125" style="0" customWidth="1"/>
  </cols>
  <sheetData>
    <row r="1" spans="1:9" ht="18.75">
      <c r="A1" s="381" t="s">
        <v>312</v>
      </c>
      <c r="B1" s="381"/>
      <c r="C1" s="55"/>
      <c r="D1" s="55"/>
      <c r="E1" s="55"/>
      <c r="F1" s="55"/>
      <c r="G1" s="55"/>
      <c r="H1" s="55"/>
      <c r="I1" s="55"/>
    </row>
    <row r="2" spans="1:9" ht="18.75">
      <c r="A2" s="381" t="s">
        <v>311</v>
      </c>
      <c r="B2" s="381"/>
      <c r="C2" s="55"/>
      <c r="D2" s="55"/>
      <c r="E2" s="55"/>
      <c r="F2" s="55"/>
      <c r="G2" s="55"/>
      <c r="H2" s="55"/>
      <c r="I2" s="55"/>
    </row>
    <row r="3" spans="1:9" ht="18.75">
      <c r="A3" s="381" t="s">
        <v>864</v>
      </c>
      <c r="B3" s="381"/>
      <c r="C3" s="55"/>
      <c r="D3" s="55"/>
      <c r="E3" s="55"/>
      <c r="F3" s="55"/>
      <c r="G3" s="55"/>
      <c r="H3" s="55"/>
      <c r="I3" s="55"/>
    </row>
    <row r="4" spans="1:9" ht="18.75">
      <c r="A4" s="155"/>
      <c r="B4" s="136"/>
      <c r="C4" s="55"/>
      <c r="D4" s="55"/>
      <c r="E4" s="55"/>
      <c r="F4" s="55"/>
      <c r="G4" s="55"/>
      <c r="H4" s="55"/>
      <c r="I4" s="55"/>
    </row>
    <row r="5" spans="1:9" ht="18.75">
      <c r="A5" s="382" t="s">
        <v>301</v>
      </c>
      <c r="B5" s="381"/>
      <c r="C5" s="55"/>
      <c r="D5" s="55"/>
      <c r="E5" s="55"/>
      <c r="F5" s="55"/>
      <c r="G5" s="55"/>
      <c r="H5" s="55"/>
      <c r="I5" s="55"/>
    </row>
    <row r="6" spans="1:9" ht="12.75">
      <c r="A6" s="53" t="s">
        <v>157</v>
      </c>
      <c r="B6" s="54"/>
      <c r="C6" s="54"/>
      <c r="D6" s="54"/>
      <c r="E6" s="54"/>
      <c r="F6" s="54"/>
      <c r="G6" s="54"/>
      <c r="H6" s="54"/>
      <c r="I6" s="54"/>
    </row>
    <row r="7" ht="15.75" thickBot="1">
      <c r="A7" s="52"/>
    </row>
    <row r="8" spans="1:2" ht="16.5" thickBot="1">
      <c r="A8" s="156" t="s">
        <v>158</v>
      </c>
      <c r="B8" s="157" t="s">
        <v>159</v>
      </c>
    </row>
    <row r="9" spans="1:2" ht="16.5" thickBot="1">
      <c r="A9" s="158">
        <v>1</v>
      </c>
      <c r="B9" s="159">
        <v>2</v>
      </c>
    </row>
    <row r="10" spans="1:2" ht="15" customHeight="1">
      <c r="A10" s="379" t="s">
        <v>175</v>
      </c>
      <c r="B10" s="379">
        <v>43</v>
      </c>
    </row>
    <row r="11" spans="1:2" ht="150.75" customHeight="1" thickBot="1">
      <c r="A11" s="380"/>
      <c r="B11" s="380"/>
    </row>
    <row r="12" spans="1:2" ht="15" customHeight="1">
      <c r="A12" s="379" t="s">
        <v>160</v>
      </c>
      <c r="B12" s="379">
        <v>0</v>
      </c>
    </row>
    <row r="13" spans="1:2" ht="171.75" customHeight="1" thickBot="1">
      <c r="A13" s="380"/>
      <c r="B13" s="380"/>
    </row>
    <row r="14" spans="1:2" ht="15" customHeight="1">
      <c r="A14" s="379" t="s">
        <v>161</v>
      </c>
      <c r="B14" s="377">
        <v>1</v>
      </c>
    </row>
    <row r="15" spans="1:2" ht="39.75" customHeight="1" thickBot="1">
      <c r="A15" s="380"/>
      <c r="B15" s="378"/>
    </row>
    <row r="16" spans="1:2" ht="12.75">
      <c r="A16" s="54"/>
      <c r="B16" s="54"/>
    </row>
    <row r="17" spans="1:2" ht="12.75">
      <c r="A17" s="54"/>
      <c r="B17" s="54"/>
    </row>
    <row r="19" spans="1:2" ht="12.75">
      <c r="A19" s="54"/>
      <c r="B19" s="54"/>
    </row>
    <row r="23" spans="1:2" ht="18.75">
      <c r="A23" s="136" t="s">
        <v>322</v>
      </c>
      <c r="B23" s="160" t="s">
        <v>321</v>
      </c>
    </row>
  </sheetData>
  <sheetProtection/>
  <mergeCells count="10">
    <mergeCell ref="B14:B15"/>
    <mergeCell ref="A10:A11"/>
    <mergeCell ref="A12:A13"/>
    <mergeCell ref="A14:A15"/>
    <mergeCell ref="A1:B1"/>
    <mergeCell ref="A2:B2"/>
    <mergeCell ref="A3:B3"/>
    <mergeCell ref="A5:B5"/>
    <mergeCell ref="B10:B11"/>
    <mergeCell ref="B12:B13"/>
  </mergeCells>
  <printOptions/>
  <pageMargins left="1.29921259842519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:B13"/>
    </sheetView>
  </sheetViews>
  <sheetFormatPr defaultColWidth="9.00390625" defaultRowHeight="12.75"/>
  <cols>
    <col min="1" max="1" width="43.375" style="0" customWidth="1"/>
    <col min="2" max="2" width="27.625" style="0" customWidth="1"/>
  </cols>
  <sheetData>
    <row r="1" ht="15">
      <c r="A1" s="52"/>
    </row>
    <row r="2" spans="1:4" ht="18.75">
      <c r="A2" s="381" t="s">
        <v>313</v>
      </c>
      <c r="B2" s="381"/>
      <c r="C2" s="54"/>
      <c r="D2" s="54"/>
    </row>
    <row r="3" spans="1:4" ht="18.75">
      <c r="A3" s="381" t="s">
        <v>314</v>
      </c>
      <c r="B3" s="381"/>
      <c r="C3" s="54"/>
      <c r="D3" s="54"/>
    </row>
    <row r="4" spans="1:4" ht="18.75">
      <c r="A4" s="381" t="s">
        <v>315</v>
      </c>
      <c r="B4" s="381"/>
      <c r="C4" s="54"/>
      <c r="D4" s="54"/>
    </row>
    <row r="5" spans="1:4" ht="18.75">
      <c r="A5" s="381" t="s">
        <v>865</v>
      </c>
      <c r="B5" s="381"/>
      <c r="C5" s="54"/>
      <c r="D5" s="54"/>
    </row>
    <row r="6" spans="1:4" ht="18.75">
      <c r="A6" s="155"/>
      <c r="B6" s="136"/>
      <c r="C6" s="54"/>
      <c r="D6" s="54"/>
    </row>
    <row r="7" spans="1:2" ht="18.75">
      <c r="A7" s="382" t="s">
        <v>301</v>
      </c>
      <c r="B7" s="381"/>
    </row>
    <row r="8" ht="12.75">
      <c r="A8" s="53" t="s">
        <v>157</v>
      </c>
    </row>
    <row r="9" ht="15.75" thickBot="1">
      <c r="A9" s="52"/>
    </row>
    <row r="10" spans="1:2" ht="15.75" thickBot="1">
      <c r="A10" s="56" t="s">
        <v>158</v>
      </c>
      <c r="B10" s="57" t="s">
        <v>159</v>
      </c>
    </row>
    <row r="11" spans="1:2" ht="15.75" thickBot="1">
      <c r="A11" s="58">
        <v>1</v>
      </c>
      <c r="B11" s="59">
        <v>2</v>
      </c>
    </row>
    <row r="12" spans="1:2" ht="108" customHeight="1" thickBot="1">
      <c r="A12" s="385" t="s">
        <v>162</v>
      </c>
      <c r="B12" s="387">
        <v>24</v>
      </c>
    </row>
    <row r="13" spans="1:2" ht="13.5" customHeight="1" hidden="1" thickBot="1">
      <c r="A13" s="386"/>
      <c r="B13" s="388"/>
    </row>
    <row r="14" spans="1:2" ht="15" customHeight="1">
      <c r="A14" s="385" t="s">
        <v>163</v>
      </c>
      <c r="B14" s="383">
        <v>0</v>
      </c>
    </row>
    <row r="15" spans="1:2" ht="130.5" customHeight="1" thickBot="1">
      <c r="A15" s="386"/>
      <c r="B15" s="384"/>
    </row>
    <row r="16" spans="1:2" ht="15" customHeight="1">
      <c r="A16" s="385" t="s">
        <v>164</v>
      </c>
      <c r="B16" s="383">
        <v>1</v>
      </c>
    </row>
    <row r="17" spans="1:2" ht="42" customHeight="1" thickBot="1">
      <c r="A17" s="386"/>
      <c r="B17" s="384"/>
    </row>
    <row r="25" spans="1:2" ht="18.75">
      <c r="A25" s="136" t="s">
        <v>322</v>
      </c>
      <c r="B25" s="160" t="s">
        <v>321</v>
      </c>
    </row>
  </sheetData>
  <sheetProtection/>
  <mergeCells count="11">
    <mergeCell ref="B12:B13"/>
    <mergeCell ref="B14:B15"/>
    <mergeCell ref="B16:B17"/>
    <mergeCell ref="A12:A13"/>
    <mergeCell ref="A14:A15"/>
    <mergeCell ref="A16:A17"/>
    <mergeCell ref="A2:B2"/>
    <mergeCell ref="A3:B3"/>
    <mergeCell ref="A4:B4"/>
    <mergeCell ref="A5:B5"/>
    <mergeCell ref="A7:B7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zoomScale="115" zoomScaleNormal="115" zoomScalePageLayoutView="0" workbookViewId="0" topLeftCell="A1">
      <pane xSplit="1" ySplit="12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6" sqref="A6"/>
    </sheetView>
  </sheetViews>
  <sheetFormatPr defaultColWidth="9.00390625" defaultRowHeight="12.75"/>
  <cols>
    <col min="1" max="1" width="32.875" style="0" customWidth="1"/>
    <col min="2" max="2" width="42.25390625" style="0" customWidth="1"/>
  </cols>
  <sheetData>
    <row r="1" spans="1:2" ht="18.75">
      <c r="A1" s="381" t="s">
        <v>316</v>
      </c>
      <c r="B1" s="381"/>
    </row>
    <row r="2" spans="1:2" ht="18.75">
      <c r="A2" s="381" t="s">
        <v>317</v>
      </c>
      <c r="B2" s="381"/>
    </row>
    <row r="3" spans="1:2" ht="18.75">
      <c r="A3" s="381" t="s">
        <v>318</v>
      </c>
      <c r="B3" s="381"/>
    </row>
    <row r="4" spans="1:2" ht="18.75">
      <c r="A4" s="381" t="s">
        <v>319</v>
      </c>
      <c r="B4" s="381"/>
    </row>
    <row r="5" spans="1:2" ht="18.75">
      <c r="A5" s="381" t="s">
        <v>866</v>
      </c>
      <c r="B5" s="381"/>
    </row>
    <row r="6" spans="1:2" ht="18.75">
      <c r="A6" s="161"/>
      <c r="B6" s="162"/>
    </row>
    <row r="7" spans="1:2" ht="18.75">
      <c r="A7" s="382" t="s">
        <v>301</v>
      </c>
      <c r="B7" s="382"/>
    </row>
    <row r="8" spans="1:2" ht="12.75">
      <c r="A8" s="389" t="s">
        <v>157</v>
      </c>
      <c r="B8" s="389"/>
    </row>
    <row r="10" ht="13.5" thickBot="1"/>
    <row r="11" spans="1:2" ht="15.75" thickBot="1">
      <c r="A11" s="56" t="s">
        <v>158</v>
      </c>
      <c r="B11" s="57" t="s">
        <v>3</v>
      </c>
    </row>
    <row r="12" spans="1:2" ht="15.75" thickBot="1">
      <c r="A12" s="58">
        <v>1</v>
      </c>
      <c r="B12" s="59">
        <v>2</v>
      </c>
    </row>
    <row r="13" spans="1:2" ht="171" customHeight="1" thickBot="1">
      <c r="A13" s="385" t="s">
        <v>167</v>
      </c>
      <c r="B13" s="383">
        <v>0</v>
      </c>
    </row>
    <row r="14" spans="1:2" ht="13.5" hidden="1" thickBot="1">
      <c r="A14" s="386"/>
      <c r="B14" s="384"/>
    </row>
    <row r="15" spans="1:2" ht="75" customHeight="1">
      <c r="A15" s="385" t="s">
        <v>166</v>
      </c>
      <c r="B15" s="383">
        <v>15.8</v>
      </c>
    </row>
    <row r="16" spans="1:2" ht="13.5" thickBot="1">
      <c r="A16" s="386"/>
      <c r="B16" s="384"/>
    </row>
    <row r="17" spans="1:2" ht="90" customHeight="1">
      <c r="A17" s="385" t="s">
        <v>165</v>
      </c>
      <c r="B17" s="383">
        <v>1</v>
      </c>
    </row>
    <row r="18" spans="1:2" ht="13.5" thickBot="1">
      <c r="A18" s="386"/>
      <c r="B18" s="384"/>
    </row>
    <row r="25" spans="1:2" ht="18.75">
      <c r="A25" s="136" t="s">
        <v>322</v>
      </c>
      <c r="B25" s="160" t="s">
        <v>321</v>
      </c>
    </row>
  </sheetData>
  <sheetProtection/>
  <mergeCells count="13">
    <mergeCell ref="A1:B1"/>
    <mergeCell ref="A2:B2"/>
    <mergeCell ref="A3:B3"/>
    <mergeCell ref="A4:B4"/>
    <mergeCell ref="A5:B5"/>
    <mergeCell ref="A8:B8"/>
    <mergeCell ref="A7:B7"/>
    <mergeCell ref="B13:B14"/>
    <mergeCell ref="B15:B16"/>
    <mergeCell ref="B17:B18"/>
    <mergeCell ref="A13:A14"/>
    <mergeCell ref="A15:A16"/>
    <mergeCell ref="A17:A18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2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41.875" style="0" customWidth="1"/>
    <col min="2" max="2" width="30.375" style="0" customWidth="1"/>
    <col min="3" max="3" width="15.375" style="0" customWidth="1"/>
    <col min="4" max="4" width="12.125" style="0" customWidth="1"/>
  </cols>
  <sheetData>
    <row r="2" spans="1:104" s="119" customFormat="1" ht="42" customHeight="1">
      <c r="A2" s="390" t="s">
        <v>324</v>
      </c>
      <c r="B2" s="390"/>
      <c r="C2" s="39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94" s="119" customFormat="1" ht="18.75">
      <c r="A3" s="391" t="s">
        <v>301</v>
      </c>
      <c r="B3" s="391"/>
      <c r="C3" s="39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</row>
    <row r="4" spans="1:3" s="119" customFormat="1" ht="15.75">
      <c r="A4" s="61"/>
      <c r="B4" s="61"/>
      <c r="C4" s="61"/>
    </row>
    <row r="5" spans="1:45" s="119" customFormat="1" ht="31.5" customHeight="1">
      <c r="A5" s="130" t="s">
        <v>158</v>
      </c>
      <c r="B5" s="130" t="s">
        <v>282</v>
      </c>
      <c r="C5" s="130" t="s">
        <v>3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</row>
    <row r="6" spans="1:45" s="119" customFormat="1" ht="46.5" customHeight="1">
      <c r="A6" s="131" t="s">
        <v>283</v>
      </c>
      <c r="B6" s="188" t="s">
        <v>262</v>
      </c>
      <c r="C6" s="208">
        <f>'Ф1.2'!J6</f>
        <v>0.08678146524733876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</row>
    <row r="7" spans="1:45" s="119" customFormat="1" ht="31.5" customHeight="1">
      <c r="A7" s="131" t="s">
        <v>284</v>
      </c>
      <c r="B7" s="188" t="s">
        <v>178</v>
      </c>
      <c r="C7" s="209" t="s">
        <v>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</row>
    <row r="8" spans="1:45" s="119" customFormat="1" ht="48.75" customHeight="1">
      <c r="A8" s="131" t="s">
        <v>285</v>
      </c>
      <c r="B8" s="188" t="s">
        <v>264</v>
      </c>
      <c r="C8" s="209">
        <f>'Ф8.3'!D14</f>
        <v>2.1671527864746403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</row>
    <row r="9" spans="1:45" s="119" customFormat="1" ht="48" customHeight="1">
      <c r="A9" s="131" t="s">
        <v>286</v>
      </c>
      <c r="B9" s="188" t="s">
        <v>263</v>
      </c>
      <c r="C9" s="209">
        <f>'Ф8.3'!D15</f>
        <v>1.202880400751409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</row>
    <row r="10" spans="1:45" s="119" customFormat="1" ht="49.5" customHeight="1">
      <c r="A10" s="131" t="s">
        <v>287</v>
      </c>
      <c r="B10" s="188" t="s">
        <v>295</v>
      </c>
      <c r="C10" s="209" t="s">
        <v>262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</row>
    <row r="11" spans="1:45" s="119" customFormat="1" ht="65.25" customHeight="1">
      <c r="A11" s="131" t="s">
        <v>288</v>
      </c>
      <c r="B11" s="188" t="s">
        <v>266</v>
      </c>
      <c r="C11" s="209">
        <f>'Ф2.1'!CR40*0.1+'Ф2.2'!CR30*0.7+'Ф2.3'!CR42*0.2</f>
        <v>0.9058333333333334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</row>
    <row r="12" spans="1:45" s="119" customFormat="1" ht="34.5" customHeight="1">
      <c r="A12" s="132" t="s">
        <v>289</v>
      </c>
      <c r="B12" s="133" t="s">
        <v>296</v>
      </c>
      <c r="C12" s="210">
        <f>'Ф1.5'!P6</f>
        <v>0.1414</v>
      </c>
      <c r="D12" s="20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</row>
    <row r="13" spans="1:45" s="119" customFormat="1" ht="33" customHeight="1">
      <c r="A13" s="132" t="s">
        <v>290</v>
      </c>
      <c r="B13" s="133" t="s">
        <v>296</v>
      </c>
      <c r="C13" s="211">
        <v>0.765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</row>
    <row r="14" spans="1:45" s="119" customFormat="1" ht="33" customHeight="1">
      <c r="A14" s="132" t="s">
        <v>291</v>
      </c>
      <c r="B14" s="133" t="s">
        <v>296</v>
      </c>
      <c r="C14" s="211">
        <v>1.01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</row>
    <row r="15" spans="1:45" s="119" customFormat="1" ht="30.75" customHeight="1">
      <c r="A15" s="132" t="s">
        <v>292</v>
      </c>
      <c r="B15" s="133" t="s">
        <v>296</v>
      </c>
      <c r="C15" s="181" t="s">
        <v>9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</row>
    <row r="16" spans="1:45" s="119" customFormat="1" ht="36.75" customHeight="1">
      <c r="A16" s="131" t="s">
        <v>293</v>
      </c>
      <c r="B16" s="134" t="s">
        <v>297</v>
      </c>
      <c r="C16" s="204">
        <v>2.33098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2"/>
    </row>
    <row r="17" spans="1:45" s="119" customFormat="1" ht="37.5" customHeight="1">
      <c r="A17" s="131" t="s">
        <v>294</v>
      </c>
      <c r="B17" s="134" t="s">
        <v>297</v>
      </c>
      <c r="C17" s="204">
        <v>0.56439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2"/>
    </row>
    <row r="22" spans="1:3" ht="15.75">
      <c r="A22" s="83"/>
      <c r="B22" s="84"/>
      <c r="C22" s="60"/>
    </row>
    <row r="23" spans="1:3" ht="18.75">
      <c r="A23" s="136" t="s">
        <v>322</v>
      </c>
      <c r="C23" s="160" t="s">
        <v>321</v>
      </c>
    </row>
  </sheetData>
  <sheetProtection/>
  <mergeCells count="2">
    <mergeCell ref="A2:C2"/>
    <mergeCell ref="A3:C3"/>
  </mergeCells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4" sqref="C24:C26"/>
    </sheetView>
  </sheetViews>
  <sheetFormatPr defaultColWidth="9.00390625" defaultRowHeight="12.75"/>
  <cols>
    <col min="1" max="1" width="35.625" style="0" customWidth="1"/>
    <col min="2" max="2" width="43.375" style="0" customWidth="1"/>
    <col min="3" max="3" width="30.625" style="0" customWidth="1"/>
  </cols>
  <sheetData>
    <row r="2" spans="1:3" ht="18.75">
      <c r="A2" s="395" t="s">
        <v>180</v>
      </c>
      <c r="B2" s="395"/>
      <c r="C2" s="395"/>
    </row>
    <row r="3" spans="1:3" ht="18.75">
      <c r="A3" s="395" t="s">
        <v>181</v>
      </c>
      <c r="B3" s="395"/>
      <c r="C3" s="395"/>
    </row>
    <row r="6" spans="1:3" ht="15.75">
      <c r="A6" s="62" t="s">
        <v>158</v>
      </c>
      <c r="B6" s="80" t="s">
        <v>177</v>
      </c>
      <c r="C6" s="63" t="s">
        <v>3</v>
      </c>
    </row>
    <row r="7" spans="1:3" ht="15.75">
      <c r="A7" s="81"/>
      <c r="B7" s="78" t="s">
        <v>182</v>
      </c>
      <c r="C7" s="79"/>
    </row>
    <row r="8" spans="1:3" ht="15.75">
      <c r="A8" s="64"/>
      <c r="B8" s="82" t="s">
        <v>183</v>
      </c>
      <c r="C8" s="65"/>
    </row>
    <row r="9" spans="1:3" ht="15.75">
      <c r="A9" s="66" t="s">
        <v>184</v>
      </c>
      <c r="B9" s="75" t="s">
        <v>185</v>
      </c>
      <c r="C9" s="392">
        <v>0.65</v>
      </c>
    </row>
    <row r="10" spans="1:3" ht="15.75">
      <c r="A10" s="67" t="s">
        <v>186</v>
      </c>
      <c r="B10" s="76" t="s">
        <v>179</v>
      </c>
      <c r="C10" s="393"/>
    </row>
    <row r="11" spans="1:3" ht="15.75">
      <c r="A11" s="67" t="s">
        <v>187</v>
      </c>
      <c r="B11" s="76" t="s">
        <v>188</v>
      </c>
      <c r="C11" s="393"/>
    </row>
    <row r="12" spans="1:3" ht="15.75">
      <c r="A12" s="72"/>
      <c r="B12" s="76" t="s">
        <v>189</v>
      </c>
      <c r="C12" s="393"/>
    </row>
    <row r="13" spans="1:3" ht="15.75">
      <c r="A13" s="68"/>
      <c r="B13" s="77" t="s">
        <v>190</v>
      </c>
      <c r="C13" s="394"/>
    </row>
    <row r="14" spans="1:3" ht="15.75">
      <c r="A14" s="66" t="s">
        <v>191</v>
      </c>
      <c r="B14" s="75" t="s">
        <v>185</v>
      </c>
      <c r="C14" s="392" t="s">
        <v>9</v>
      </c>
    </row>
    <row r="15" spans="1:3" ht="15.75">
      <c r="A15" s="67" t="s">
        <v>186</v>
      </c>
      <c r="B15" s="76" t="s">
        <v>179</v>
      </c>
      <c r="C15" s="393"/>
    </row>
    <row r="16" spans="1:3" ht="15.75">
      <c r="A16" s="67" t="s">
        <v>192</v>
      </c>
      <c r="B16" s="76" t="s">
        <v>193</v>
      </c>
      <c r="C16" s="393"/>
    </row>
    <row r="17" spans="1:3" ht="15.75">
      <c r="A17" s="68"/>
      <c r="B17" s="77" t="s">
        <v>194</v>
      </c>
      <c r="C17" s="394"/>
    </row>
    <row r="18" spans="1:3" ht="15.75">
      <c r="A18" s="66" t="s">
        <v>195</v>
      </c>
      <c r="B18" s="75" t="s">
        <v>196</v>
      </c>
      <c r="C18" s="392">
        <v>0.25</v>
      </c>
    </row>
    <row r="19" spans="1:3" ht="15.75">
      <c r="A19" s="67" t="s">
        <v>186</v>
      </c>
      <c r="B19" s="76" t="s">
        <v>197</v>
      </c>
      <c r="C19" s="393"/>
    </row>
    <row r="20" spans="1:3" ht="15.75">
      <c r="A20" s="68" t="s">
        <v>198</v>
      </c>
      <c r="B20" s="77"/>
      <c r="C20" s="394"/>
    </row>
    <row r="21" spans="1:3" ht="15.75">
      <c r="A21" s="66" t="s">
        <v>199</v>
      </c>
      <c r="B21" s="75" t="s">
        <v>196</v>
      </c>
      <c r="C21" s="392">
        <v>0.1</v>
      </c>
    </row>
    <row r="22" spans="1:3" ht="15.75">
      <c r="A22" s="67" t="s">
        <v>186</v>
      </c>
      <c r="B22" s="76" t="s">
        <v>200</v>
      </c>
      <c r="C22" s="393"/>
    </row>
    <row r="23" spans="1:3" ht="15.75">
      <c r="A23" s="68" t="s">
        <v>201</v>
      </c>
      <c r="B23" s="77"/>
      <c r="C23" s="394"/>
    </row>
    <row r="24" spans="1:3" ht="15.75">
      <c r="A24" s="69" t="s">
        <v>202</v>
      </c>
      <c r="B24" s="74" t="s">
        <v>203</v>
      </c>
      <c r="C24" s="392">
        <v>1</v>
      </c>
    </row>
    <row r="25" spans="1:3" ht="15.75">
      <c r="A25" s="67" t="s">
        <v>204</v>
      </c>
      <c r="B25" s="73"/>
      <c r="C25" s="393"/>
    </row>
    <row r="26" spans="1:3" ht="18.75">
      <c r="A26" s="68" t="s">
        <v>205</v>
      </c>
      <c r="B26" s="70"/>
      <c r="C26" s="394"/>
    </row>
    <row r="27" spans="1:3" ht="15.75">
      <c r="A27" s="69" t="s">
        <v>206</v>
      </c>
      <c r="B27" s="74" t="s">
        <v>203</v>
      </c>
      <c r="C27" s="392" t="s">
        <v>9</v>
      </c>
    </row>
    <row r="28" spans="1:3" ht="15.75">
      <c r="A28" s="67" t="s">
        <v>204</v>
      </c>
      <c r="B28" s="73" t="s">
        <v>215</v>
      </c>
      <c r="C28" s="393"/>
    </row>
    <row r="29" spans="1:3" ht="18.75">
      <c r="A29" s="68" t="s">
        <v>207</v>
      </c>
      <c r="B29" s="70"/>
      <c r="C29" s="394"/>
    </row>
    <row r="30" spans="1:3" ht="15.75">
      <c r="A30" s="69" t="s">
        <v>208</v>
      </c>
      <c r="B30" s="74" t="s">
        <v>203</v>
      </c>
      <c r="C30" s="392">
        <v>-1</v>
      </c>
    </row>
    <row r="31" spans="1:3" ht="15.75">
      <c r="A31" s="67" t="s">
        <v>204</v>
      </c>
      <c r="B31" s="73" t="s">
        <v>216</v>
      </c>
      <c r="C31" s="393"/>
    </row>
    <row r="32" spans="1:3" ht="18.75">
      <c r="A32" s="68" t="s">
        <v>209</v>
      </c>
      <c r="B32" s="70"/>
      <c r="C32" s="394"/>
    </row>
    <row r="33" spans="1:3" ht="15.75">
      <c r="A33" s="69" t="s">
        <v>210</v>
      </c>
      <c r="B33" s="74" t="s">
        <v>203</v>
      </c>
      <c r="C33" s="392">
        <v>0</v>
      </c>
    </row>
    <row r="34" spans="1:3" ht="15.75">
      <c r="A34" s="67" t="s">
        <v>204</v>
      </c>
      <c r="B34" s="73" t="s">
        <v>216</v>
      </c>
      <c r="C34" s="393"/>
    </row>
    <row r="35" spans="1:3" ht="18.75">
      <c r="A35" s="68" t="s">
        <v>211</v>
      </c>
      <c r="B35" s="70"/>
      <c r="C35" s="394"/>
    </row>
    <row r="36" spans="1:3" ht="15.75">
      <c r="A36" s="69" t="s">
        <v>212</v>
      </c>
      <c r="B36" s="74" t="s">
        <v>203</v>
      </c>
      <c r="C36" s="392">
        <f>C9*C24+C18*C30+C21*C33</f>
        <v>0.4</v>
      </c>
    </row>
    <row r="37" spans="1:3" ht="15.75">
      <c r="A37" s="67" t="s">
        <v>213</v>
      </c>
      <c r="B37" s="73"/>
      <c r="C37" s="393"/>
    </row>
    <row r="38" spans="1:3" ht="18.75">
      <c r="A38" s="68" t="s">
        <v>214</v>
      </c>
      <c r="B38" s="70"/>
      <c r="C38" s="394"/>
    </row>
    <row r="39" spans="1:3" ht="15">
      <c r="A39" s="71"/>
      <c r="B39" s="71"/>
      <c r="C39" s="71"/>
    </row>
    <row r="40" spans="1:3" ht="15">
      <c r="A40" s="71"/>
      <c r="B40" s="71"/>
      <c r="C40" s="71"/>
    </row>
    <row r="41" spans="1:3" ht="15">
      <c r="A41" s="71"/>
      <c r="B41" s="71"/>
      <c r="C41" s="71"/>
    </row>
    <row r="44" spans="1:3" ht="18.75">
      <c r="A44" s="136" t="s">
        <v>322</v>
      </c>
      <c r="C44" s="160" t="s">
        <v>321</v>
      </c>
    </row>
    <row r="46" spans="1:5" ht="15.75">
      <c r="A46" s="83"/>
      <c r="B46" s="84"/>
      <c r="C46" s="60"/>
      <c r="D46" s="60"/>
      <c r="E46" s="60"/>
    </row>
  </sheetData>
  <sheetProtection/>
  <mergeCells count="11">
    <mergeCell ref="C21:C23"/>
    <mergeCell ref="C24:C26"/>
    <mergeCell ref="C27:C29"/>
    <mergeCell ref="C30:C32"/>
    <mergeCell ref="C33:C35"/>
    <mergeCell ref="C36:C38"/>
    <mergeCell ref="A2:C2"/>
    <mergeCell ref="A3:C3"/>
    <mergeCell ref="C9:C13"/>
    <mergeCell ref="C14:C17"/>
    <mergeCell ref="C18:C20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"/>
  <sheetViews>
    <sheetView view="pageBreakPreview" zoomScale="80" zoomScaleSheetLayoutView="80" zoomScalePageLayoutView="0" workbookViewId="0" topLeftCell="A6">
      <pane xSplit="2" ySplit="5" topLeftCell="C117" activePane="bottomRight" state="frozen"/>
      <selection pane="topLeft" activeCell="A6" sqref="A6"/>
      <selection pane="topRight" activeCell="C6" sqref="C6"/>
      <selection pane="bottomLeft" activeCell="A11" sqref="A11"/>
      <selection pane="bottomRight" activeCell="AC130" sqref="AC130"/>
    </sheetView>
  </sheetViews>
  <sheetFormatPr defaultColWidth="9.00390625" defaultRowHeight="12.75"/>
  <cols>
    <col min="1" max="1" width="9.125" style="94" customWidth="1"/>
    <col min="2" max="2" width="18.25390625" style="94" customWidth="1"/>
    <col min="3" max="3" width="9.125" style="94" customWidth="1"/>
    <col min="4" max="4" width="16.875" style="94" customWidth="1"/>
    <col min="5" max="5" width="9.125" style="94" customWidth="1"/>
    <col min="6" max="6" width="18.25390625" style="94" customWidth="1"/>
    <col min="7" max="7" width="18.625" style="94" customWidth="1"/>
    <col min="8" max="12" width="9.125" style="94" customWidth="1"/>
    <col min="13" max="13" width="6.625" style="94" customWidth="1"/>
    <col min="14" max="23" width="9.125" style="94" customWidth="1"/>
    <col min="24" max="24" width="9.125" style="109" customWidth="1"/>
    <col min="25" max="25" width="9.625" style="94" customWidth="1"/>
    <col min="26" max="26" width="9.375" style="139" customWidth="1"/>
    <col min="27" max="16384" width="9.125" style="94" customWidth="1"/>
  </cols>
  <sheetData>
    <row r="1" spans="1:17" ht="15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27" s="174" customFormat="1" ht="16.5">
      <c r="A2" s="170" t="s">
        <v>231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  <c r="R2" s="172">
        <v>2019</v>
      </c>
      <c r="S2" s="173" t="s">
        <v>232</v>
      </c>
      <c r="X2" s="175"/>
      <c r="Y2" s="176"/>
      <c r="Z2" s="177"/>
      <c r="AA2" s="176"/>
    </row>
    <row r="3" spans="1:27" s="174" customFormat="1" ht="16.5">
      <c r="A3" s="414" t="s">
        <v>301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X3" s="178"/>
      <c r="Y3" s="176"/>
      <c r="Z3" s="177"/>
      <c r="AA3" s="176"/>
    </row>
    <row r="4" spans="1:27" ht="15">
      <c r="A4" s="415" t="s">
        <v>233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110"/>
      <c r="X4" s="111"/>
      <c r="Y4" s="110"/>
      <c r="Z4" s="113"/>
      <c r="AA4" s="110"/>
    </row>
    <row r="5" spans="1:27" s="108" customFormat="1" ht="27.75" customHeight="1" thickBot="1">
      <c r="A5" s="112"/>
      <c r="B5" s="112"/>
      <c r="C5" s="112"/>
      <c r="D5" s="112"/>
      <c r="E5" s="112"/>
      <c r="F5" s="11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  <c r="V5" s="114"/>
      <c r="W5" s="114"/>
      <c r="X5" s="92"/>
      <c r="Y5" s="114"/>
      <c r="Z5" s="151"/>
      <c r="AA5" s="114"/>
    </row>
    <row r="6" spans="1:27" s="54" customFormat="1" ht="32.25" customHeight="1" thickBot="1">
      <c r="A6" s="406" t="s">
        <v>234</v>
      </c>
      <c r="B6" s="402"/>
      <c r="C6" s="402"/>
      <c r="D6" s="402"/>
      <c r="E6" s="402"/>
      <c r="F6" s="402"/>
      <c r="G6" s="402"/>
      <c r="H6" s="402"/>
      <c r="I6" s="403"/>
      <c r="J6" s="402" t="s">
        <v>235</v>
      </c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  <c r="W6" s="400" t="s">
        <v>236</v>
      </c>
      <c r="X6" s="407" t="s">
        <v>237</v>
      </c>
      <c r="Y6" s="408"/>
      <c r="Z6" s="409"/>
      <c r="AA6" s="404" t="s">
        <v>344</v>
      </c>
    </row>
    <row r="7" spans="1:27" s="54" customFormat="1" ht="136.5" customHeight="1" thickBot="1">
      <c r="A7" s="400" t="s">
        <v>238</v>
      </c>
      <c r="B7" s="400" t="s">
        <v>239</v>
      </c>
      <c r="C7" s="400" t="s">
        <v>345</v>
      </c>
      <c r="D7" s="400" t="s">
        <v>240</v>
      </c>
      <c r="E7" s="400" t="s">
        <v>241</v>
      </c>
      <c r="F7" s="400" t="s">
        <v>242</v>
      </c>
      <c r="G7" s="400" t="s">
        <v>171</v>
      </c>
      <c r="H7" s="400" t="s">
        <v>346</v>
      </c>
      <c r="I7" s="400" t="s">
        <v>172</v>
      </c>
      <c r="J7" s="404" t="s">
        <v>347</v>
      </c>
      <c r="K7" s="400" t="s">
        <v>243</v>
      </c>
      <c r="L7" s="400" t="s">
        <v>244</v>
      </c>
      <c r="M7" s="406" t="s">
        <v>245</v>
      </c>
      <c r="N7" s="402"/>
      <c r="O7" s="402"/>
      <c r="P7" s="402"/>
      <c r="Q7" s="402"/>
      <c r="R7" s="402"/>
      <c r="S7" s="402"/>
      <c r="T7" s="402"/>
      <c r="U7" s="403"/>
      <c r="V7" s="400" t="s">
        <v>246</v>
      </c>
      <c r="W7" s="401"/>
      <c r="X7" s="410"/>
      <c r="Y7" s="411"/>
      <c r="Z7" s="412"/>
      <c r="AA7" s="405"/>
    </row>
    <row r="8" spans="1:27" s="54" customFormat="1" ht="42.75" customHeight="1" thickBot="1">
      <c r="A8" s="401"/>
      <c r="B8" s="401"/>
      <c r="C8" s="401"/>
      <c r="D8" s="401"/>
      <c r="E8" s="401"/>
      <c r="F8" s="401"/>
      <c r="G8" s="401"/>
      <c r="H8" s="401"/>
      <c r="I8" s="401"/>
      <c r="J8" s="405"/>
      <c r="K8" s="401"/>
      <c r="L8" s="401"/>
      <c r="M8" s="400" t="s">
        <v>247</v>
      </c>
      <c r="N8" s="406" t="s">
        <v>248</v>
      </c>
      <c r="O8" s="402"/>
      <c r="P8" s="403"/>
      <c r="Q8" s="406" t="s">
        <v>249</v>
      </c>
      <c r="R8" s="402"/>
      <c r="S8" s="402"/>
      <c r="T8" s="403"/>
      <c r="U8" s="400" t="s">
        <v>250</v>
      </c>
      <c r="V8" s="401"/>
      <c r="W8" s="401"/>
      <c r="X8" s="400" t="s">
        <v>251</v>
      </c>
      <c r="Y8" s="400" t="s">
        <v>252</v>
      </c>
      <c r="Z8" s="400" t="s">
        <v>253</v>
      </c>
      <c r="AA8" s="405"/>
    </row>
    <row r="9" spans="1:27" s="54" customFormat="1" ht="54.75" customHeight="1" thickBot="1">
      <c r="A9" s="401"/>
      <c r="B9" s="401"/>
      <c r="C9" s="401"/>
      <c r="D9" s="401"/>
      <c r="E9" s="401"/>
      <c r="F9" s="401"/>
      <c r="G9" s="401"/>
      <c r="H9" s="401"/>
      <c r="I9" s="401"/>
      <c r="J9" s="405"/>
      <c r="K9" s="401"/>
      <c r="L9" s="401"/>
      <c r="M9" s="401"/>
      <c r="N9" s="182" t="s">
        <v>254</v>
      </c>
      <c r="O9" s="182" t="s">
        <v>255</v>
      </c>
      <c r="P9" s="182" t="s">
        <v>256</v>
      </c>
      <c r="Q9" s="182" t="s">
        <v>257</v>
      </c>
      <c r="R9" s="182" t="s">
        <v>258</v>
      </c>
      <c r="S9" s="182" t="s">
        <v>259</v>
      </c>
      <c r="T9" s="182" t="s">
        <v>348</v>
      </c>
      <c r="U9" s="401"/>
      <c r="V9" s="401"/>
      <c r="W9" s="401"/>
      <c r="X9" s="401"/>
      <c r="Y9" s="401"/>
      <c r="Z9" s="401"/>
      <c r="AA9" s="405"/>
    </row>
    <row r="10" spans="1:30" s="179" customFormat="1" ht="17.25" customHeight="1" thickBot="1">
      <c r="A10" s="183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3">
        <v>11</v>
      </c>
      <c r="L10" s="183">
        <v>12</v>
      </c>
      <c r="M10" s="183">
        <v>13</v>
      </c>
      <c r="N10" s="183">
        <v>14</v>
      </c>
      <c r="O10" s="183">
        <v>15</v>
      </c>
      <c r="P10" s="183">
        <v>16</v>
      </c>
      <c r="Q10" s="183">
        <v>17</v>
      </c>
      <c r="R10" s="183">
        <v>18</v>
      </c>
      <c r="S10" s="183">
        <v>19</v>
      </c>
      <c r="T10" s="183">
        <v>20</v>
      </c>
      <c r="U10" s="183">
        <v>21</v>
      </c>
      <c r="V10" s="183">
        <v>22</v>
      </c>
      <c r="W10" s="183">
        <v>23</v>
      </c>
      <c r="X10" s="183">
        <v>24</v>
      </c>
      <c r="Y10" s="183">
        <v>25</v>
      </c>
      <c r="Z10" s="183">
        <v>26</v>
      </c>
      <c r="AA10" s="183">
        <v>27</v>
      </c>
      <c r="AC10" s="179" t="s">
        <v>327</v>
      </c>
      <c r="AD10" s="179" t="s">
        <v>261</v>
      </c>
    </row>
    <row r="11" spans="1:29" s="169" customFormat="1" ht="25.5" customHeight="1">
      <c r="A11" s="167">
        <v>1</v>
      </c>
      <c r="B11" s="184" t="s">
        <v>301</v>
      </c>
      <c r="C11" s="200" t="s">
        <v>305</v>
      </c>
      <c r="D11" s="200" t="s">
        <v>402</v>
      </c>
      <c r="E11" s="200" t="s">
        <v>304</v>
      </c>
      <c r="F11" s="200" t="s">
        <v>403</v>
      </c>
      <c r="G11" s="200" t="s">
        <v>404</v>
      </c>
      <c r="H11" s="200" t="s">
        <v>327</v>
      </c>
      <c r="I11" s="200">
        <v>3</v>
      </c>
      <c r="J11" s="200" t="s">
        <v>405</v>
      </c>
      <c r="K11" s="201">
        <v>0</v>
      </c>
      <c r="L11" s="201">
        <v>0</v>
      </c>
      <c r="M11" s="201">
        <v>24</v>
      </c>
      <c r="N11" s="201">
        <v>0</v>
      </c>
      <c r="O11" s="201">
        <v>16</v>
      </c>
      <c r="P11" s="201">
        <v>8</v>
      </c>
      <c r="Q11" s="201">
        <v>0</v>
      </c>
      <c r="R11" s="201">
        <v>0</v>
      </c>
      <c r="S11" s="201">
        <v>24</v>
      </c>
      <c r="T11" s="201">
        <v>0</v>
      </c>
      <c r="U11" s="201">
        <v>0</v>
      </c>
      <c r="V11" s="201">
        <v>166.88</v>
      </c>
      <c r="W11" s="200"/>
      <c r="X11" s="200" t="s">
        <v>406</v>
      </c>
      <c r="Y11" s="200" t="s">
        <v>336</v>
      </c>
      <c r="Z11" s="200" t="s">
        <v>328</v>
      </c>
      <c r="AA11" s="187">
        <v>1</v>
      </c>
      <c r="AC11" s="169">
        <f>I11*M11</f>
        <v>72</v>
      </c>
    </row>
    <row r="12" spans="1:29" s="169" customFormat="1" ht="25.5" customHeight="1">
      <c r="A12" s="168">
        <v>2</v>
      </c>
      <c r="B12" s="185" t="s">
        <v>301</v>
      </c>
      <c r="C12" s="200" t="s">
        <v>337</v>
      </c>
      <c r="D12" s="200" t="s">
        <v>407</v>
      </c>
      <c r="E12" s="200" t="s">
        <v>304</v>
      </c>
      <c r="F12" s="200" t="s">
        <v>408</v>
      </c>
      <c r="G12" s="200" t="s">
        <v>409</v>
      </c>
      <c r="H12" s="200" t="s">
        <v>327</v>
      </c>
      <c r="I12" s="200">
        <v>4.716</v>
      </c>
      <c r="J12" s="200" t="s">
        <v>410</v>
      </c>
      <c r="K12" s="201">
        <v>0</v>
      </c>
      <c r="L12" s="201">
        <v>4</v>
      </c>
      <c r="M12" s="201">
        <v>30</v>
      </c>
      <c r="N12" s="201">
        <v>0</v>
      </c>
      <c r="O12" s="201">
        <v>8</v>
      </c>
      <c r="P12" s="201">
        <v>22</v>
      </c>
      <c r="Q12" s="201">
        <v>0</v>
      </c>
      <c r="R12" s="201">
        <v>0</v>
      </c>
      <c r="S12" s="201">
        <v>30</v>
      </c>
      <c r="T12" s="201">
        <v>0</v>
      </c>
      <c r="U12" s="201">
        <v>0</v>
      </c>
      <c r="V12" s="201">
        <v>446</v>
      </c>
      <c r="W12" s="200"/>
      <c r="X12" s="200" t="s">
        <v>411</v>
      </c>
      <c r="Y12" s="200" t="s">
        <v>338</v>
      </c>
      <c r="Z12" s="200" t="s">
        <v>328</v>
      </c>
      <c r="AA12" s="187">
        <v>1</v>
      </c>
      <c r="AC12" s="169">
        <f>I12*M12</f>
        <v>141.48000000000002</v>
      </c>
    </row>
    <row r="13" spans="1:29" s="169" customFormat="1" ht="25.5" customHeight="1">
      <c r="A13" s="168">
        <v>3</v>
      </c>
      <c r="B13" s="185" t="s">
        <v>301</v>
      </c>
      <c r="C13" s="200" t="s">
        <v>300</v>
      </c>
      <c r="D13" s="200" t="s">
        <v>412</v>
      </c>
      <c r="E13" s="200" t="s">
        <v>334</v>
      </c>
      <c r="F13" s="200" t="s">
        <v>413</v>
      </c>
      <c r="G13" s="200" t="s">
        <v>414</v>
      </c>
      <c r="H13" s="200" t="s">
        <v>327</v>
      </c>
      <c r="I13" s="200">
        <v>4.08</v>
      </c>
      <c r="J13" s="200" t="s">
        <v>415</v>
      </c>
      <c r="K13" s="201">
        <v>1</v>
      </c>
      <c r="L13" s="201">
        <v>0</v>
      </c>
      <c r="M13" s="201">
        <v>11</v>
      </c>
      <c r="N13" s="201">
        <v>0</v>
      </c>
      <c r="O13" s="201">
        <v>2</v>
      </c>
      <c r="P13" s="201">
        <v>8</v>
      </c>
      <c r="Q13" s="201">
        <v>4</v>
      </c>
      <c r="R13" s="201">
        <v>0</v>
      </c>
      <c r="S13" s="201">
        <v>6</v>
      </c>
      <c r="T13" s="201">
        <v>0</v>
      </c>
      <c r="U13" s="201">
        <v>1</v>
      </c>
      <c r="V13" s="201">
        <v>1949</v>
      </c>
      <c r="W13" s="200" t="s">
        <v>302</v>
      </c>
      <c r="X13" s="200" t="s">
        <v>416</v>
      </c>
      <c r="Y13" s="200" t="s">
        <v>339</v>
      </c>
      <c r="Z13" s="200" t="s">
        <v>335</v>
      </c>
      <c r="AA13" s="187">
        <v>1</v>
      </c>
      <c r="AC13" s="169">
        <f>I13*M13</f>
        <v>44.88</v>
      </c>
    </row>
    <row r="14" spans="1:29" s="169" customFormat="1" ht="25.5" customHeight="1">
      <c r="A14" s="168">
        <v>4</v>
      </c>
      <c r="B14" s="185" t="s">
        <v>301</v>
      </c>
      <c r="C14" s="200" t="s">
        <v>305</v>
      </c>
      <c r="D14" s="200" t="s">
        <v>417</v>
      </c>
      <c r="E14" s="200" t="s">
        <v>304</v>
      </c>
      <c r="F14" s="200" t="s">
        <v>418</v>
      </c>
      <c r="G14" s="200" t="s">
        <v>419</v>
      </c>
      <c r="H14" s="200" t="s">
        <v>327</v>
      </c>
      <c r="I14" s="200">
        <v>1.05</v>
      </c>
      <c r="J14" s="200" t="s">
        <v>420</v>
      </c>
      <c r="K14" s="201">
        <v>0</v>
      </c>
      <c r="L14" s="201">
        <v>0</v>
      </c>
      <c r="M14" s="201">
        <v>1</v>
      </c>
      <c r="N14" s="201">
        <v>0</v>
      </c>
      <c r="O14" s="201">
        <v>0</v>
      </c>
      <c r="P14" s="201">
        <v>1</v>
      </c>
      <c r="Q14" s="201">
        <v>0</v>
      </c>
      <c r="R14" s="201">
        <v>0</v>
      </c>
      <c r="S14" s="201">
        <v>1</v>
      </c>
      <c r="T14" s="201">
        <v>0</v>
      </c>
      <c r="U14" s="201">
        <v>0</v>
      </c>
      <c r="V14" s="201">
        <v>180.2</v>
      </c>
      <c r="W14" s="200"/>
      <c r="X14" s="200" t="s">
        <v>421</v>
      </c>
      <c r="Y14" s="200" t="s">
        <v>336</v>
      </c>
      <c r="Z14" s="200" t="s">
        <v>328</v>
      </c>
      <c r="AA14" s="187">
        <v>1</v>
      </c>
      <c r="AC14" s="169">
        <f>I14*M14</f>
        <v>1.05</v>
      </c>
    </row>
    <row r="15" spans="1:30" s="195" customFormat="1" ht="25.5" customHeight="1">
      <c r="A15" s="168">
        <v>5</v>
      </c>
      <c r="B15" s="186" t="s">
        <v>301</v>
      </c>
      <c r="C15" s="200" t="s">
        <v>299</v>
      </c>
      <c r="D15" s="200" t="s">
        <v>422</v>
      </c>
      <c r="E15" s="200" t="s">
        <v>304</v>
      </c>
      <c r="F15" s="200" t="s">
        <v>423</v>
      </c>
      <c r="G15" s="200" t="s">
        <v>424</v>
      </c>
      <c r="H15" s="200" t="s">
        <v>261</v>
      </c>
      <c r="I15" s="200">
        <v>25</v>
      </c>
      <c r="J15" s="200" t="s">
        <v>422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0"/>
      <c r="X15" s="200">
        <v>0</v>
      </c>
      <c r="Y15" s="200"/>
      <c r="Z15" s="200"/>
      <c r="AA15" s="187">
        <v>0</v>
      </c>
      <c r="AD15" s="195">
        <f>I15*M15</f>
        <v>0</v>
      </c>
    </row>
    <row r="16" spans="1:29" s="195" customFormat="1" ht="25.5" customHeight="1">
      <c r="A16" s="168">
        <v>6</v>
      </c>
      <c r="B16" s="186" t="s">
        <v>301</v>
      </c>
      <c r="C16" s="200" t="s">
        <v>176</v>
      </c>
      <c r="D16" s="200" t="s">
        <v>425</v>
      </c>
      <c r="E16" s="200" t="s">
        <v>304</v>
      </c>
      <c r="F16" s="200" t="s">
        <v>426</v>
      </c>
      <c r="G16" s="200" t="s">
        <v>427</v>
      </c>
      <c r="H16" s="200" t="s">
        <v>327</v>
      </c>
      <c r="I16" s="200">
        <v>2.05</v>
      </c>
      <c r="J16" s="200" t="s">
        <v>428</v>
      </c>
      <c r="K16" s="201">
        <v>0</v>
      </c>
      <c r="L16" s="201">
        <v>0</v>
      </c>
      <c r="M16" s="201">
        <v>1</v>
      </c>
      <c r="N16" s="201">
        <v>0</v>
      </c>
      <c r="O16" s="201">
        <v>0</v>
      </c>
      <c r="P16" s="201">
        <v>1</v>
      </c>
      <c r="Q16" s="201">
        <v>0</v>
      </c>
      <c r="R16" s="201">
        <v>0</v>
      </c>
      <c r="S16" s="201">
        <v>1</v>
      </c>
      <c r="T16" s="201">
        <v>0</v>
      </c>
      <c r="U16" s="201">
        <v>0</v>
      </c>
      <c r="V16" s="201">
        <v>4.44</v>
      </c>
      <c r="W16" s="200"/>
      <c r="X16" s="200" t="s">
        <v>429</v>
      </c>
      <c r="Y16" s="200" t="s">
        <v>336</v>
      </c>
      <c r="Z16" s="200" t="s">
        <v>430</v>
      </c>
      <c r="AA16" s="187">
        <v>1</v>
      </c>
      <c r="AC16" s="169">
        <f>I16*M16</f>
        <v>2.05</v>
      </c>
    </row>
    <row r="17" spans="1:30" s="195" customFormat="1" ht="25.5" customHeight="1">
      <c r="A17" s="168">
        <v>7</v>
      </c>
      <c r="B17" s="186" t="s">
        <v>301</v>
      </c>
      <c r="C17" s="200" t="s">
        <v>305</v>
      </c>
      <c r="D17" s="200" t="s">
        <v>431</v>
      </c>
      <c r="E17" s="200" t="s">
        <v>304</v>
      </c>
      <c r="F17" s="200" t="s">
        <v>432</v>
      </c>
      <c r="G17" s="200" t="s">
        <v>433</v>
      </c>
      <c r="H17" s="200" t="s">
        <v>261</v>
      </c>
      <c r="I17" s="200">
        <v>30.333</v>
      </c>
      <c r="J17" s="200" t="s">
        <v>434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200"/>
      <c r="X17" s="200">
        <v>0</v>
      </c>
      <c r="Y17" s="200"/>
      <c r="Z17" s="200"/>
      <c r="AA17" s="187">
        <v>0</v>
      </c>
      <c r="AC17" s="169"/>
      <c r="AD17" s="195">
        <f aca="true" t="shared" si="0" ref="AD17:AD22">I17*M17</f>
        <v>0</v>
      </c>
    </row>
    <row r="18" spans="1:30" s="195" customFormat="1" ht="25.5" customHeight="1">
      <c r="A18" s="168">
        <v>8</v>
      </c>
      <c r="B18" s="186" t="s">
        <v>301</v>
      </c>
      <c r="C18" s="200" t="s">
        <v>299</v>
      </c>
      <c r="D18" s="200" t="s">
        <v>435</v>
      </c>
      <c r="E18" s="200" t="s">
        <v>304</v>
      </c>
      <c r="F18" s="200" t="s">
        <v>436</v>
      </c>
      <c r="G18" s="200" t="s">
        <v>437</v>
      </c>
      <c r="H18" s="200" t="s">
        <v>261</v>
      </c>
      <c r="I18" s="200">
        <v>2</v>
      </c>
      <c r="J18" s="200" t="s">
        <v>435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0"/>
      <c r="X18" s="200">
        <v>0</v>
      </c>
      <c r="Y18" s="200"/>
      <c r="Z18" s="200"/>
      <c r="AA18" s="187">
        <v>0</v>
      </c>
      <c r="AC18" s="169"/>
      <c r="AD18" s="195">
        <f t="shared" si="0"/>
        <v>0</v>
      </c>
    </row>
    <row r="19" spans="1:30" s="195" customFormat="1" ht="25.5" customHeight="1">
      <c r="A19" s="168">
        <v>9</v>
      </c>
      <c r="B19" s="186" t="s">
        <v>301</v>
      </c>
      <c r="C19" s="200" t="s">
        <v>176</v>
      </c>
      <c r="D19" s="200" t="s">
        <v>438</v>
      </c>
      <c r="E19" s="200" t="s">
        <v>303</v>
      </c>
      <c r="F19" s="200" t="s">
        <v>439</v>
      </c>
      <c r="G19" s="200" t="s">
        <v>440</v>
      </c>
      <c r="H19" s="200" t="s">
        <v>261</v>
      </c>
      <c r="I19" s="200">
        <v>1</v>
      </c>
      <c r="J19" s="200" t="s">
        <v>441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  <c r="W19" s="200"/>
      <c r="X19" s="200">
        <v>0</v>
      </c>
      <c r="Y19" s="200"/>
      <c r="Z19" s="200"/>
      <c r="AA19" s="187">
        <v>0</v>
      </c>
      <c r="AC19" s="169"/>
      <c r="AD19" s="195">
        <f t="shared" si="0"/>
        <v>0</v>
      </c>
    </row>
    <row r="20" spans="1:30" s="195" customFormat="1" ht="25.5" customHeight="1">
      <c r="A20" s="168">
        <v>10</v>
      </c>
      <c r="B20" s="186" t="s">
        <v>301</v>
      </c>
      <c r="C20" s="200" t="s">
        <v>305</v>
      </c>
      <c r="D20" s="200" t="s">
        <v>442</v>
      </c>
      <c r="E20" s="200" t="s">
        <v>304</v>
      </c>
      <c r="F20" s="200" t="s">
        <v>443</v>
      </c>
      <c r="G20" s="200" t="s">
        <v>444</v>
      </c>
      <c r="H20" s="200" t="s">
        <v>261</v>
      </c>
      <c r="I20" s="200">
        <v>199.5</v>
      </c>
      <c r="J20" s="200" t="s">
        <v>442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0"/>
      <c r="X20" s="200">
        <v>0</v>
      </c>
      <c r="Y20" s="200"/>
      <c r="Z20" s="200"/>
      <c r="AA20" s="187">
        <v>0</v>
      </c>
      <c r="AC20" s="169"/>
      <c r="AD20" s="195">
        <f t="shared" si="0"/>
        <v>0</v>
      </c>
    </row>
    <row r="21" spans="1:30" s="195" customFormat="1" ht="51" customHeight="1">
      <c r="A21" s="168">
        <v>11</v>
      </c>
      <c r="B21" s="186" t="s">
        <v>301</v>
      </c>
      <c r="C21" s="200" t="s">
        <v>173</v>
      </c>
      <c r="D21" s="200" t="s">
        <v>445</v>
      </c>
      <c r="E21" s="200" t="s">
        <v>304</v>
      </c>
      <c r="F21" s="200" t="s">
        <v>446</v>
      </c>
      <c r="G21" s="200" t="s">
        <v>447</v>
      </c>
      <c r="H21" s="200" t="s">
        <v>261</v>
      </c>
      <c r="I21" s="200">
        <v>3.5</v>
      </c>
      <c r="J21" s="200" t="s">
        <v>445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1">
        <v>0</v>
      </c>
      <c r="W21" s="200"/>
      <c r="X21" s="200">
        <v>0</v>
      </c>
      <c r="Y21" s="200"/>
      <c r="Z21" s="200"/>
      <c r="AA21" s="187">
        <v>0</v>
      </c>
      <c r="AD21" s="195">
        <f t="shared" si="0"/>
        <v>0</v>
      </c>
    </row>
    <row r="22" spans="1:30" s="195" customFormat="1" ht="51" customHeight="1">
      <c r="A22" s="168">
        <v>12</v>
      </c>
      <c r="B22" s="186" t="s">
        <v>301</v>
      </c>
      <c r="C22" s="200" t="s">
        <v>173</v>
      </c>
      <c r="D22" s="200" t="s">
        <v>448</v>
      </c>
      <c r="E22" s="200" t="s">
        <v>334</v>
      </c>
      <c r="F22" s="200" t="s">
        <v>449</v>
      </c>
      <c r="G22" s="200" t="s">
        <v>450</v>
      </c>
      <c r="H22" s="200" t="s">
        <v>261</v>
      </c>
      <c r="I22" s="200">
        <v>7.5</v>
      </c>
      <c r="J22" s="200" t="s">
        <v>448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  <c r="W22" s="200"/>
      <c r="X22" s="200">
        <v>0</v>
      </c>
      <c r="Y22" s="200"/>
      <c r="Z22" s="200"/>
      <c r="AA22" s="187">
        <v>0</v>
      </c>
      <c r="AD22" s="195">
        <f t="shared" si="0"/>
        <v>0</v>
      </c>
    </row>
    <row r="23" spans="1:29" s="195" customFormat="1" ht="25.5" customHeight="1">
      <c r="A23" s="168">
        <v>13</v>
      </c>
      <c r="B23" s="186" t="s">
        <v>301</v>
      </c>
      <c r="C23" s="200" t="s">
        <v>299</v>
      </c>
      <c r="D23" s="200" t="s">
        <v>451</v>
      </c>
      <c r="E23" s="200" t="s">
        <v>332</v>
      </c>
      <c r="F23" s="200" t="s">
        <v>452</v>
      </c>
      <c r="G23" s="200" t="s">
        <v>453</v>
      </c>
      <c r="H23" s="200" t="s">
        <v>327</v>
      </c>
      <c r="I23" s="200">
        <v>0.5</v>
      </c>
      <c r="J23" s="200" t="s">
        <v>454</v>
      </c>
      <c r="K23" s="201">
        <v>3</v>
      </c>
      <c r="L23" s="201">
        <v>0</v>
      </c>
      <c r="M23" s="201">
        <v>22</v>
      </c>
      <c r="N23" s="201">
        <v>0</v>
      </c>
      <c r="O23" s="201">
        <v>22</v>
      </c>
      <c r="P23" s="201">
        <v>0</v>
      </c>
      <c r="Q23" s="201">
        <v>0</v>
      </c>
      <c r="R23" s="201">
        <v>0</v>
      </c>
      <c r="S23" s="201">
        <v>22</v>
      </c>
      <c r="T23" s="201">
        <v>0</v>
      </c>
      <c r="U23" s="201">
        <v>0</v>
      </c>
      <c r="V23" s="201">
        <v>285.18</v>
      </c>
      <c r="W23" s="200"/>
      <c r="X23" s="200" t="s">
        <v>455</v>
      </c>
      <c r="Y23" s="200" t="s">
        <v>330</v>
      </c>
      <c r="Z23" s="200" t="s">
        <v>335</v>
      </c>
      <c r="AA23" s="187">
        <v>1</v>
      </c>
      <c r="AC23" s="169">
        <f>I23*M23</f>
        <v>11</v>
      </c>
    </row>
    <row r="24" spans="1:30" s="195" customFormat="1" ht="25.5" customHeight="1">
      <c r="A24" s="168">
        <v>14</v>
      </c>
      <c r="B24" s="186" t="s">
        <v>301</v>
      </c>
      <c r="C24" s="200" t="s">
        <v>305</v>
      </c>
      <c r="D24" s="200" t="s">
        <v>456</v>
      </c>
      <c r="E24" s="200" t="s">
        <v>304</v>
      </c>
      <c r="F24" s="200" t="s">
        <v>457</v>
      </c>
      <c r="G24" s="200" t="s">
        <v>458</v>
      </c>
      <c r="H24" s="200" t="s">
        <v>261</v>
      </c>
      <c r="I24" s="200">
        <v>24.5</v>
      </c>
      <c r="J24" s="200" t="s">
        <v>456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200"/>
      <c r="X24" s="200">
        <v>0</v>
      </c>
      <c r="Y24" s="200"/>
      <c r="Z24" s="200"/>
      <c r="AA24" s="187">
        <v>0</v>
      </c>
      <c r="AD24" s="195">
        <f aca="true" t="shared" si="1" ref="AD24:AD29">I24*M24</f>
        <v>0</v>
      </c>
    </row>
    <row r="25" spans="1:30" s="195" customFormat="1" ht="51" customHeight="1">
      <c r="A25" s="168">
        <v>15</v>
      </c>
      <c r="B25" s="186" t="s">
        <v>301</v>
      </c>
      <c r="C25" s="200" t="s">
        <v>299</v>
      </c>
      <c r="D25" s="200">
        <v>1104</v>
      </c>
      <c r="E25" s="200" t="s">
        <v>332</v>
      </c>
      <c r="F25" s="200" t="s">
        <v>459</v>
      </c>
      <c r="G25" s="200" t="s">
        <v>460</v>
      </c>
      <c r="H25" s="200" t="s">
        <v>261</v>
      </c>
      <c r="I25" s="200">
        <v>5.316</v>
      </c>
      <c r="J25" s="200" t="s">
        <v>461</v>
      </c>
      <c r="K25" s="201">
        <v>0</v>
      </c>
      <c r="L25" s="201">
        <v>0</v>
      </c>
      <c r="M25" s="201">
        <v>10</v>
      </c>
      <c r="N25" s="201">
        <v>0</v>
      </c>
      <c r="O25" s="201">
        <v>0</v>
      </c>
      <c r="P25" s="201">
        <v>10</v>
      </c>
      <c r="Q25" s="201">
        <v>0</v>
      </c>
      <c r="R25" s="201">
        <v>0</v>
      </c>
      <c r="S25" s="201">
        <v>7</v>
      </c>
      <c r="T25" s="201">
        <v>3</v>
      </c>
      <c r="U25" s="201">
        <v>0</v>
      </c>
      <c r="V25" s="201">
        <v>46</v>
      </c>
      <c r="W25" s="200"/>
      <c r="X25" s="200">
        <v>0</v>
      </c>
      <c r="Y25" s="200"/>
      <c r="Z25" s="200"/>
      <c r="AA25" s="187">
        <v>0</v>
      </c>
      <c r="AD25" s="195">
        <f t="shared" si="1"/>
        <v>53.16</v>
      </c>
    </row>
    <row r="26" spans="1:30" s="195" customFormat="1" ht="51" customHeight="1">
      <c r="A26" s="168">
        <v>16</v>
      </c>
      <c r="B26" s="186" t="s">
        <v>301</v>
      </c>
      <c r="C26" s="200" t="s">
        <v>305</v>
      </c>
      <c r="D26" s="200" t="s">
        <v>462</v>
      </c>
      <c r="E26" s="200" t="s">
        <v>304</v>
      </c>
      <c r="F26" s="200" t="s">
        <v>463</v>
      </c>
      <c r="G26" s="200" t="s">
        <v>464</v>
      </c>
      <c r="H26" s="200" t="s">
        <v>261</v>
      </c>
      <c r="I26" s="200">
        <v>2.833</v>
      </c>
      <c r="J26" s="200" t="s">
        <v>462</v>
      </c>
      <c r="K26" s="201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v>0</v>
      </c>
      <c r="U26" s="201">
        <v>0</v>
      </c>
      <c r="V26" s="201">
        <v>0</v>
      </c>
      <c r="W26" s="200"/>
      <c r="X26" s="200">
        <v>0</v>
      </c>
      <c r="Y26" s="200"/>
      <c r="Z26" s="200"/>
      <c r="AA26" s="187">
        <v>0</v>
      </c>
      <c r="AD26" s="195">
        <f t="shared" si="1"/>
        <v>0</v>
      </c>
    </row>
    <row r="27" spans="1:29" s="195" customFormat="1" ht="51" customHeight="1">
      <c r="A27" s="168">
        <v>17</v>
      </c>
      <c r="B27" s="186" t="s">
        <v>301</v>
      </c>
      <c r="C27" s="200" t="s">
        <v>300</v>
      </c>
      <c r="D27" s="200" t="s">
        <v>342</v>
      </c>
      <c r="E27" s="200" t="s">
        <v>304</v>
      </c>
      <c r="F27" s="200" t="s">
        <v>465</v>
      </c>
      <c r="G27" s="200" t="s">
        <v>466</v>
      </c>
      <c r="H27" s="200" t="s">
        <v>327</v>
      </c>
      <c r="I27" s="200">
        <v>5.2</v>
      </c>
      <c r="J27" s="200" t="s">
        <v>467</v>
      </c>
      <c r="K27" s="201">
        <v>4</v>
      </c>
      <c r="L27" s="201">
        <v>0</v>
      </c>
      <c r="M27" s="201">
        <v>49</v>
      </c>
      <c r="N27" s="201">
        <v>0</v>
      </c>
      <c r="O27" s="201">
        <v>8</v>
      </c>
      <c r="P27" s="201">
        <v>39</v>
      </c>
      <c r="Q27" s="201">
        <v>0</v>
      </c>
      <c r="R27" s="201">
        <v>0</v>
      </c>
      <c r="S27" s="201">
        <v>30</v>
      </c>
      <c r="T27" s="201">
        <v>17</v>
      </c>
      <c r="U27" s="201">
        <v>2</v>
      </c>
      <c r="V27" s="201">
        <v>96</v>
      </c>
      <c r="W27" s="200" t="s">
        <v>468</v>
      </c>
      <c r="X27" s="200" t="s">
        <v>469</v>
      </c>
      <c r="Y27" s="200" t="s">
        <v>336</v>
      </c>
      <c r="Z27" s="200" t="s">
        <v>470</v>
      </c>
      <c r="AA27" s="187">
        <v>1</v>
      </c>
      <c r="AC27" s="169">
        <f>I27*M27</f>
        <v>254.8</v>
      </c>
    </row>
    <row r="28" spans="1:30" s="195" customFormat="1" ht="51" customHeight="1">
      <c r="A28" s="168">
        <v>18</v>
      </c>
      <c r="B28" s="186" t="s">
        <v>301</v>
      </c>
      <c r="C28" s="200" t="s">
        <v>305</v>
      </c>
      <c r="D28" s="200" t="s">
        <v>471</v>
      </c>
      <c r="E28" s="200" t="s">
        <v>304</v>
      </c>
      <c r="F28" s="200" t="s">
        <v>472</v>
      </c>
      <c r="G28" s="200" t="s">
        <v>473</v>
      </c>
      <c r="H28" s="200" t="s">
        <v>261</v>
      </c>
      <c r="I28" s="200">
        <v>1</v>
      </c>
      <c r="J28" s="200" t="s">
        <v>471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0"/>
      <c r="X28" s="200">
        <v>0</v>
      </c>
      <c r="Y28" s="200"/>
      <c r="Z28" s="200"/>
      <c r="AA28" s="187">
        <v>0</v>
      </c>
      <c r="AD28" s="195">
        <f t="shared" si="1"/>
        <v>0</v>
      </c>
    </row>
    <row r="29" spans="1:30" s="195" customFormat="1" ht="51" customHeight="1">
      <c r="A29" s="168">
        <v>19</v>
      </c>
      <c r="B29" s="186" t="s">
        <v>301</v>
      </c>
      <c r="C29" s="200" t="s">
        <v>305</v>
      </c>
      <c r="D29" s="200" t="s">
        <v>474</v>
      </c>
      <c r="E29" s="200" t="s">
        <v>304</v>
      </c>
      <c r="F29" s="200" t="s">
        <v>475</v>
      </c>
      <c r="G29" s="200" t="s">
        <v>476</v>
      </c>
      <c r="H29" s="200" t="s">
        <v>261</v>
      </c>
      <c r="I29" s="200">
        <v>6</v>
      </c>
      <c r="J29" s="200" t="s">
        <v>474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0</v>
      </c>
      <c r="V29" s="201">
        <v>0</v>
      </c>
      <c r="W29" s="200"/>
      <c r="X29" s="200">
        <v>0</v>
      </c>
      <c r="Y29" s="200"/>
      <c r="Z29" s="200"/>
      <c r="AA29" s="187">
        <v>0</v>
      </c>
      <c r="AD29" s="195">
        <f t="shared" si="1"/>
        <v>0</v>
      </c>
    </row>
    <row r="30" spans="1:29" s="195" customFormat="1" ht="51" customHeight="1">
      <c r="A30" s="168">
        <v>20</v>
      </c>
      <c r="B30" s="186" t="s">
        <v>301</v>
      </c>
      <c r="C30" s="200" t="s">
        <v>300</v>
      </c>
      <c r="D30" s="200" t="s">
        <v>341</v>
      </c>
      <c r="E30" s="200" t="s">
        <v>332</v>
      </c>
      <c r="F30" s="200" t="s">
        <v>477</v>
      </c>
      <c r="G30" s="200" t="s">
        <v>478</v>
      </c>
      <c r="H30" s="200" t="s">
        <v>327</v>
      </c>
      <c r="I30" s="200">
        <v>0.733</v>
      </c>
      <c r="J30" s="200" t="s">
        <v>479</v>
      </c>
      <c r="K30" s="201">
        <v>0</v>
      </c>
      <c r="L30" s="201">
        <v>0</v>
      </c>
      <c r="M30" s="201">
        <v>14</v>
      </c>
      <c r="N30" s="201">
        <v>0</v>
      </c>
      <c r="O30" s="201">
        <v>0</v>
      </c>
      <c r="P30" s="201">
        <v>14</v>
      </c>
      <c r="Q30" s="201">
        <v>0</v>
      </c>
      <c r="R30" s="201">
        <v>0</v>
      </c>
      <c r="S30" s="201">
        <v>10</v>
      </c>
      <c r="T30" s="201">
        <v>4</v>
      </c>
      <c r="U30" s="201">
        <v>0</v>
      </c>
      <c r="V30" s="201">
        <v>26</v>
      </c>
      <c r="W30" s="200"/>
      <c r="X30" s="200" t="s">
        <v>480</v>
      </c>
      <c r="Y30" s="200" t="s">
        <v>330</v>
      </c>
      <c r="Z30" s="200" t="s">
        <v>335</v>
      </c>
      <c r="AA30" s="187">
        <v>1</v>
      </c>
      <c r="AC30" s="169">
        <f aca="true" t="shared" si="2" ref="AC30:AC35">I30*M30</f>
        <v>10.262</v>
      </c>
    </row>
    <row r="31" spans="1:29" s="195" customFormat="1" ht="51" customHeight="1">
      <c r="A31" s="168">
        <v>21</v>
      </c>
      <c r="B31" s="186" t="s">
        <v>301</v>
      </c>
      <c r="C31" s="200" t="s">
        <v>300</v>
      </c>
      <c r="D31" s="200" t="s">
        <v>481</v>
      </c>
      <c r="E31" s="200" t="s">
        <v>332</v>
      </c>
      <c r="F31" s="200" t="s">
        <v>482</v>
      </c>
      <c r="G31" s="200" t="s">
        <v>483</v>
      </c>
      <c r="H31" s="200" t="s">
        <v>327</v>
      </c>
      <c r="I31" s="200">
        <v>0.266</v>
      </c>
      <c r="J31" s="200" t="s">
        <v>484</v>
      </c>
      <c r="K31" s="201">
        <v>0</v>
      </c>
      <c r="L31" s="201">
        <v>0</v>
      </c>
      <c r="M31" s="201">
        <v>1</v>
      </c>
      <c r="N31" s="201">
        <v>0</v>
      </c>
      <c r="O31" s="201">
        <v>0</v>
      </c>
      <c r="P31" s="201">
        <v>1</v>
      </c>
      <c r="Q31" s="201">
        <v>0</v>
      </c>
      <c r="R31" s="201">
        <v>0</v>
      </c>
      <c r="S31" s="201">
        <v>1</v>
      </c>
      <c r="T31" s="201">
        <v>0</v>
      </c>
      <c r="U31" s="201">
        <v>0</v>
      </c>
      <c r="V31" s="201">
        <v>12</v>
      </c>
      <c r="W31" s="200"/>
      <c r="X31" s="200" t="s">
        <v>485</v>
      </c>
      <c r="Y31" s="200" t="s">
        <v>330</v>
      </c>
      <c r="Z31" s="200" t="s">
        <v>335</v>
      </c>
      <c r="AA31" s="187">
        <v>1</v>
      </c>
      <c r="AC31" s="169">
        <f t="shared" si="2"/>
        <v>0.266</v>
      </c>
    </row>
    <row r="32" spans="1:29" s="195" customFormat="1" ht="25.5" customHeight="1">
      <c r="A32" s="168">
        <v>22</v>
      </c>
      <c r="B32" s="186" t="s">
        <v>301</v>
      </c>
      <c r="C32" s="200" t="s">
        <v>300</v>
      </c>
      <c r="D32" s="200" t="s">
        <v>486</v>
      </c>
      <c r="E32" s="200" t="s">
        <v>332</v>
      </c>
      <c r="F32" s="200" t="s">
        <v>487</v>
      </c>
      <c r="G32" s="200" t="s">
        <v>488</v>
      </c>
      <c r="H32" s="200" t="s">
        <v>327</v>
      </c>
      <c r="I32" s="200">
        <v>1.466</v>
      </c>
      <c r="J32" s="200" t="s">
        <v>489</v>
      </c>
      <c r="K32" s="201">
        <v>0</v>
      </c>
      <c r="L32" s="201">
        <v>0</v>
      </c>
      <c r="M32" s="201">
        <v>14</v>
      </c>
      <c r="N32" s="201">
        <v>0</v>
      </c>
      <c r="O32" s="201">
        <v>0</v>
      </c>
      <c r="P32" s="201">
        <v>14</v>
      </c>
      <c r="Q32" s="201">
        <v>0</v>
      </c>
      <c r="R32" s="201">
        <v>0</v>
      </c>
      <c r="S32" s="201">
        <v>10</v>
      </c>
      <c r="T32" s="201">
        <v>4</v>
      </c>
      <c r="U32" s="201">
        <v>0</v>
      </c>
      <c r="V32" s="201">
        <v>18</v>
      </c>
      <c r="W32" s="200"/>
      <c r="X32" s="200" t="s">
        <v>490</v>
      </c>
      <c r="Y32" s="200" t="s">
        <v>330</v>
      </c>
      <c r="Z32" s="200" t="s">
        <v>335</v>
      </c>
      <c r="AA32" s="187">
        <v>1</v>
      </c>
      <c r="AC32" s="169">
        <f t="shared" si="2"/>
        <v>20.524</v>
      </c>
    </row>
    <row r="33" spans="1:29" s="195" customFormat="1" ht="51" customHeight="1">
      <c r="A33" s="168">
        <v>23</v>
      </c>
      <c r="B33" s="186" t="s">
        <v>301</v>
      </c>
      <c r="C33" s="200" t="s">
        <v>300</v>
      </c>
      <c r="D33" s="200" t="s">
        <v>481</v>
      </c>
      <c r="E33" s="200" t="s">
        <v>332</v>
      </c>
      <c r="F33" s="200" t="s">
        <v>491</v>
      </c>
      <c r="G33" s="200" t="s">
        <v>492</v>
      </c>
      <c r="H33" s="200" t="s">
        <v>327</v>
      </c>
      <c r="I33" s="200">
        <v>1.366</v>
      </c>
      <c r="J33" s="200" t="s">
        <v>484</v>
      </c>
      <c r="K33" s="201">
        <v>0</v>
      </c>
      <c r="L33" s="201">
        <v>0</v>
      </c>
      <c r="M33" s="201">
        <v>1</v>
      </c>
      <c r="N33" s="201">
        <v>0</v>
      </c>
      <c r="O33" s="201">
        <v>0</v>
      </c>
      <c r="P33" s="201">
        <v>1</v>
      </c>
      <c r="Q33" s="201">
        <v>0</v>
      </c>
      <c r="R33" s="201">
        <v>0</v>
      </c>
      <c r="S33" s="201">
        <v>1</v>
      </c>
      <c r="T33" s="201">
        <v>0</v>
      </c>
      <c r="U33" s="201">
        <v>0</v>
      </c>
      <c r="V33" s="201">
        <v>12</v>
      </c>
      <c r="W33" s="200"/>
      <c r="X33" s="200" t="s">
        <v>493</v>
      </c>
      <c r="Y33" s="200" t="s">
        <v>330</v>
      </c>
      <c r="Z33" s="200" t="s">
        <v>335</v>
      </c>
      <c r="AA33" s="187">
        <v>1</v>
      </c>
      <c r="AC33" s="169">
        <f t="shared" si="2"/>
        <v>1.366</v>
      </c>
    </row>
    <row r="34" spans="1:29" s="195" customFormat="1" ht="51" customHeight="1">
      <c r="A34" s="168">
        <v>24</v>
      </c>
      <c r="B34" s="186" t="s">
        <v>301</v>
      </c>
      <c r="C34" s="200" t="s">
        <v>300</v>
      </c>
      <c r="D34" s="200" t="s">
        <v>494</v>
      </c>
      <c r="E34" s="200" t="s">
        <v>495</v>
      </c>
      <c r="F34" s="200" t="s">
        <v>496</v>
      </c>
      <c r="G34" s="200" t="s">
        <v>497</v>
      </c>
      <c r="H34" s="200" t="s">
        <v>327</v>
      </c>
      <c r="I34" s="200">
        <v>0.65</v>
      </c>
      <c r="J34" s="200" t="s">
        <v>498</v>
      </c>
      <c r="K34" s="201">
        <v>0</v>
      </c>
      <c r="L34" s="201">
        <v>0</v>
      </c>
      <c r="M34" s="201">
        <v>54</v>
      </c>
      <c r="N34" s="201">
        <v>0</v>
      </c>
      <c r="O34" s="201">
        <v>1</v>
      </c>
      <c r="P34" s="201">
        <v>52</v>
      </c>
      <c r="Q34" s="201">
        <v>0</v>
      </c>
      <c r="R34" s="201">
        <v>0</v>
      </c>
      <c r="S34" s="201">
        <v>35</v>
      </c>
      <c r="T34" s="201">
        <v>18</v>
      </c>
      <c r="U34" s="201">
        <v>1</v>
      </c>
      <c r="V34" s="201">
        <v>98</v>
      </c>
      <c r="W34" s="200" t="s">
        <v>499</v>
      </c>
      <c r="X34" s="200" t="s">
        <v>500</v>
      </c>
      <c r="Y34" s="200" t="s">
        <v>501</v>
      </c>
      <c r="Z34" s="200" t="s">
        <v>335</v>
      </c>
      <c r="AA34" s="187">
        <v>1</v>
      </c>
      <c r="AC34" s="169">
        <f t="shared" si="2"/>
        <v>35.1</v>
      </c>
    </row>
    <row r="35" spans="1:29" s="195" customFormat="1" ht="51" customHeight="1">
      <c r="A35" s="168">
        <v>25</v>
      </c>
      <c r="B35" s="186" t="s">
        <v>301</v>
      </c>
      <c r="C35" s="200" t="s">
        <v>305</v>
      </c>
      <c r="D35" s="200" t="s">
        <v>502</v>
      </c>
      <c r="E35" s="200" t="s">
        <v>304</v>
      </c>
      <c r="F35" s="200" t="s">
        <v>503</v>
      </c>
      <c r="G35" s="200" t="s">
        <v>504</v>
      </c>
      <c r="H35" s="200" t="s">
        <v>327</v>
      </c>
      <c r="I35" s="200">
        <v>2.833</v>
      </c>
      <c r="J35" s="200" t="s">
        <v>505</v>
      </c>
      <c r="K35" s="201">
        <v>0</v>
      </c>
      <c r="L35" s="201">
        <v>0</v>
      </c>
      <c r="M35" s="201">
        <v>6</v>
      </c>
      <c r="N35" s="201">
        <v>0</v>
      </c>
      <c r="O35" s="201">
        <v>6</v>
      </c>
      <c r="P35" s="201">
        <v>0</v>
      </c>
      <c r="Q35" s="201">
        <v>0</v>
      </c>
      <c r="R35" s="201">
        <v>0</v>
      </c>
      <c r="S35" s="201">
        <v>6</v>
      </c>
      <c r="T35" s="201">
        <v>0</v>
      </c>
      <c r="U35" s="201">
        <v>0</v>
      </c>
      <c r="V35" s="201">
        <v>118</v>
      </c>
      <c r="W35" s="200" t="s">
        <v>302</v>
      </c>
      <c r="X35" s="200" t="s">
        <v>506</v>
      </c>
      <c r="Y35" s="200" t="s">
        <v>330</v>
      </c>
      <c r="Z35" s="200" t="s">
        <v>328</v>
      </c>
      <c r="AA35" s="187">
        <v>1</v>
      </c>
      <c r="AC35" s="169">
        <f t="shared" si="2"/>
        <v>16.998</v>
      </c>
    </row>
    <row r="36" spans="1:30" s="195" customFormat="1" ht="51" customHeight="1">
      <c r="A36" s="168">
        <v>26</v>
      </c>
      <c r="B36" s="186" t="s">
        <v>301</v>
      </c>
      <c r="C36" s="200" t="s">
        <v>299</v>
      </c>
      <c r="D36" s="200" t="s">
        <v>507</v>
      </c>
      <c r="E36" s="200" t="s">
        <v>304</v>
      </c>
      <c r="F36" s="200" t="s">
        <v>508</v>
      </c>
      <c r="G36" s="200" t="s">
        <v>509</v>
      </c>
      <c r="H36" s="200" t="s">
        <v>261</v>
      </c>
      <c r="I36" s="200">
        <v>3.5</v>
      </c>
      <c r="J36" s="200" t="s">
        <v>507</v>
      </c>
      <c r="K36" s="201">
        <v>0</v>
      </c>
      <c r="L36" s="201">
        <v>0</v>
      </c>
      <c r="M36" s="201">
        <v>0</v>
      </c>
      <c r="N36" s="201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1">
        <v>0</v>
      </c>
      <c r="W36" s="200"/>
      <c r="X36" s="200">
        <v>0</v>
      </c>
      <c r="Y36" s="200"/>
      <c r="Z36" s="200"/>
      <c r="AA36" s="187">
        <v>0</v>
      </c>
      <c r="AD36" s="195">
        <f>I36*M36</f>
        <v>0</v>
      </c>
    </row>
    <row r="37" spans="1:29" s="195" customFormat="1" ht="51" customHeight="1">
      <c r="A37" s="168">
        <v>27</v>
      </c>
      <c r="B37" s="186" t="s">
        <v>301</v>
      </c>
      <c r="C37" s="200" t="s">
        <v>299</v>
      </c>
      <c r="D37" s="200" t="s">
        <v>343</v>
      </c>
      <c r="E37" s="200" t="s">
        <v>304</v>
      </c>
      <c r="F37" s="200" t="s">
        <v>510</v>
      </c>
      <c r="G37" s="200" t="s">
        <v>511</v>
      </c>
      <c r="H37" s="200" t="s">
        <v>327</v>
      </c>
      <c r="I37" s="200">
        <v>0.18</v>
      </c>
      <c r="J37" s="200" t="s">
        <v>343</v>
      </c>
      <c r="K37" s="201">
        <v>1</v>
      </c>
      <c r="L37" s="201">
        <v>0</v>
      </c>
      <c r="M37" s="201">
        <v>4</v>
      </c>
      <c r="N37" s="201">
        <v>0</v>
      </c>
      <c r="O37" s="201">
        <v>2</v>
      </c>
      <c r="P37" s="201">
        <v>2</v>
      </c>
      <c r="Q37" s="201">
        <v>0</v>
      </c>
      <c r="R37" s="201">
        <v>0</v>
      </c>
      <c r="S37" s="201">
        <v>4</v>
      </c>
      <c r="T37" s="201">
        <v>0</v>
      </c>
      <c r="U37" s="201">
        <v>0</v>
      </c>
      <c r="V37" s="201">
        <v>15</v>
      </c>
      <c r="W37" s="200"/>
      <c r="X37" s="200" t="s">
        <v>512</v>
      </c>
      <c r="Y37" s="200" t="s">
        <v>330</v>
      </c>
      <c r="Z37" s="200" t="s">
        <v>331</v>
      </c>
      <c r="AA37" s="187">
        <v>1</v>
      </c>
      <c r="AC37" s="169">
        <f aca="true" t="shared" si="3" ref="AC37:AC47">I37*M37</f>
        <v>0.72</v>
      </c>
    </row>
    <row r="38" spans="1:29" s="195" customFormat="1" ht="51" customHeight="1">
      <c r="A38" s="168">
        <v>28</v>
      </c>
      <c r="B38" s="186" t="s">
        <v>301</v>
      </c>
      <c r="C38" s="200" t="s">
        <v>337</v>
      </c>
      <c r="D38" s="200" t="s">
        <v>513</v>
      </c>
      <c r="E38" s="200" t="s">
        <v>304</v>
      </c>
      <c r="F38" s="200" t="s">
        <v>514</v>
      </c>
      <c r="G38" s="200" t="s">
        <v>515</v>
      </c>
      <c r="H38" s="200" t="s">
        <v>327</v>
      </c>
      <c r="I38" s="200">
        <v>5.83</v>
      </c>
      <c r="J38" s="200" t="s">
        <v>516</v>
      </c>
      <c r="K38" s="201">
        <v>0</v>
      </c>
      <c r="L38" s="201">
        <v>0</v>
      </c>
      <c r="M38" s="201">
        <v>10</v>
      </c>
      <c r="N38" s="201">
        <v>0</v>
      </c>
      <c r="O38" s="201">
        <v>0</v>
      </c>
      <c r="P38" s="201">
        <v>9</v>
      </c>
      <c r="Q38" s="201">
        <v>0</v>
      </c>
      <c r="R38" s="201">
        <v>0</v>
      </c>
      <c r="S38" s="201">
        <v>9</v>
      </c>
      <c r="T38" s="201">
        <v>0</v>
      </c>
      <c r="U38" s="201">
        <v>1</v>
      </c>
      <c r="V38" s="201">
        <v>549</v>
      </c>
      <c r="W38" s="200"/>
      <c r="X38" s="200" t="s">
        <v>517</v>
      </c>
      <c r="Y38" s="200" t="s">
        <v>336</v>
      </c>
      <c r="Z38" s="200" t="s">
        <v>328</v>
      </c>
      <c r="AA38" s="187">
        <v>1</v>
      </c>
      <c r="AC38" s="169">
        <f t="shared" si="3"/>
        <v>58.3</v>
      </c>
    </row>
    <row r="39" spans="1:29" s="195" customFormat="1" ht="51" customHeight="1">
      <c r="A39" s="168">
        <v>29</v>
      </c>
      <c r="B39" s="186" t="s">
        <v>301</v>
      </c>
      <c r="C39" s="200" t="s">
        <v>176</v>
      </c>
      <c r="D39" s="200" t="s">
        <v>518</v>
      </c>
      <c r="E39" s="200" t="s">
        <v>332</v>
      </c>
      <c r="F39" s="200" t="s">
        <v>519</v>
      </c>
      <c r="G39" s="200" t="s">
        <v>520</v>
      </c>
      <c r="H39" s="200" t="s">
        <v>327</v>
      </c>
      <c r="I39" s="200">
        <v>0.716</v>
      </c>
      <c r="J39" s="200" t="s">
        <v>518</v>
      </c>
      <c r="K39" s="201">
        <v>0</v>
      </c>
      <c r="L39" s="201">
        <v>0</v>
      </c>
      <c r="M39" s="201">
        <v>1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1</v>
      </c>
      <c r="V39" s="201">
        <v>108</v>
      </c>
      <c r="W39" s="200" t="s">
        <v>499</v>
      </c>
      <c r="X39" s="200" t="s">
        <v>521</v>
      </c>
      <c r="Y39" s="200" t="s">
        <v>330</v>
      </c>
      <c r="Z39" s="200" t="s">
        <v>333</v>
      </c>
      <c r="AA39" s="187">
        <v>1</v>
      </c>
      <c r="AC39" s="169">
        <f t="shared" si="3"/>
        <v>0.716</v>
      </c>
    </row>
    <row r="40" spans="1:29" s="195" customFormat="1" ht="51" customHeight="1">
      <c r="A40" s="168">
        <v>30</v>
      </c>
      <c r="B40" s="186" t="s">
        <v>301</v>
      </c>
      <c r="C40" s="200" t="s">
        <v>300</v>
      </c>
      <c r="D40" s="200" t="s">
        <v>522</v>
      </c>
      <c r="E40" s="200" t="s">
        <v>495</v>
      </c>
      <c r="F40" s="200" t="s">
        <v>523</v>
      </c>
      <c r="G40" s="200" t="s">
        <v>523</v>
      </c>
      <c r="H40" s="200" t="s">
        <v>327</v>
      </c>
      <c r="I40" s="200">
        <v>0</v>
      </c>
      <c r="J40" s="200" t="s">
        <v>524</v>
      </c>
      <c r="K40" s="201">
        <v>0</v>
      </c>
      <c r="L40" s="201">
        <v>0</v>
      </c>
      <c r="M40" s="201">
        <v>1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1</v>
      </c>
      <c r="V40" s="201">
        <v>600</v>
      </c>
      <c r="W40" s="200" t="s">
        <v>499</v>
      </c>
      <c r="X40" s="200" t="s">
        <v>525</v>
      </c>
      <c r="Y40" s="200" t="s">
        <v>339</v>
      </c>
      <c r="Z40" s="200" t="s">
        <v>331</v>
      </c>
      <c r="AA40" s="187">
        <v>1</v>
      </c>
      <c r="AC40" s="169">
        <f t="shared" si="3"/>
        <v>0</v>
      </c>
    </row>
    <row r="41" spans="1:29" s="195" customFormat="1" ht="51" customHeight="1">
      <c r="A41" s="168">
        <v>31</v>
      </c>
      <c r="B41" s="186" t="s">
        <v>301</v>
      </c>
      <c r="C41" s="200" t="s">
        <v>337</v>
      </c>
      <c r="D41" s="200" t="s">
        <v>407</v>
      </c>
      <c r="E41" s="200" t="s">
        <v>304</v>
      </c>
      <c r="F41" s="200" t="s">
        <v>526</v>
      </c>
      <c r="G41" s="200" t="s">
        <v>527</v>
      </c>
      <c r="H41" s="200" t="s">
        <v>327</v>
      </c>
      <c r="I41" s="200">
        <v>1.58</v>
      </c>
      <c r="J41" s="200" t="s">
        <v>407</v>
      </c>
      <c r="K41" s="201">
        <v>0</v>
      </c>
      <c r="L41" s="201">
        <v>0</v>
      </c>
      <c r="M41" s="201">
        <v>6</v>
      </c>
      <c r="N41" s="201">
        <v>0</v>
      </c>
      <c r="O41" s="201">
        <v>0</v>
      </c>
      <c r="P41" s="201">
        <v>6</v>
      </c>
      <c r="Q41" s="201">
        <v>0</v>
      </c>
      <c r="R41" s="201">
        <v>0</v>
      </c>
      <c r="S41" s="201">
        <v>6</v>
      </c>
      <c r="T41" s="201">
        <v>0</v>
      </c>
      <c r="U41" s="201">
        <v>0</v>
      </c>
      <c r="V41" s="201">
        <v>472</v>
      </c>
      <c r="W41" s="200"/>
      <c r="X41" s="200" t="s">
        <v>528</v>
      </c>
      <c r="Y41" s="200" t="s">
        <v>336</v>
      </c>
      <c r="Z41" s="200" t="s">
        <v>331</v>
      </c>
      <c r="AA41" s="187">
        <v>1</v>
      </c>
      <c r="AC41" s="169">
        <f t="shared" si="3"/>
        <v>9.48</v>
      </c>
    </row>
    <row r="42" spans="1:29" s="195" customFormat="1" ht="51" customHeight="1">
      <c r="A42" s="168">
        <v>32</v>
      </c>
      <c r="B42" s="186" t="s">
        <v>301</v>
      </c>
      <c r="C42" s="200" t="s">
        <v>299</v>
      </c>
      <c r="D42" s="200" t="s">
        <v>529</v>
      </c>
      <c r="E42" s="200" t="s">
        <v>304</v>
      </c>
      <c r="F42" s="200" t="s">
        <v>530</v>
      </c>
      <c r="G42" s="200" t="s">
        <v>531</v>
      </c>
      <c r="H42" s="200" t="s">
        <v>327</v>
      </c>
      <c r="I42" s="200">
        <v>0.633</v>
      </c>
      <c r="J42" s="200" t="s">
        <v>532</v>
      </c>
      <c r="K42" s="201"/>
      <c r="L42" s="201"/>
      <c r="M42" s="201">
        <v>33</v>
      </c>
      <c r="N42" s="201">
        <v>0</v>
      </c>
      <c r="O42" s="201">
        <v>20</v>
      </c>
      <c r="P42" s="201">
        <v>13</v>
      </c>
      <c r="Q42" s="201">
        <v>0</v>
      </c>
      <c r="R42" s="201">
        <v>0</v>
      </c>
      <c r="S42" s="201">
        <v>0</v>
      </c>
      <c r="T42" s="201">
        <v>33</v>
      </c>
      <c r="U42" s="201">
        <v>0</v>
      </c>
      <c r="V42" s="201">
        <v>860</v>
      </c>
      <c r="W42" s="200"/>
      <c r="X42" s="200" t="s">
        <v>533</v>
      </c>
      <c r="Y42" s="200" t="s">
        <v>336</v>
      </c>
      <c r="Z42" s="200" t="s">
        <v>335</v>
      </c>
      <c r="AA42" s="187">
        <v>1</v>
      </c>
      <c r="AC42" s="169">
        <f t="shared" si="3"/>
        <v>20.889</v>
      </c>
    </row>
    <row r="43" spans="1:29" s="195" customFormat="1" ht="51" customHeight="1">
      <c r="A43" s="168">
        <v>33</v>
      </c>
      <c r="B43" s="186" t="s">
        <v>301</v>
      </c>
      <c r="C43" s="200" t="s">
        <v>299</v>
      </c>
      <c r="D43" s="200" t="s">
        <v>265</v>
      </c>
      <c r="E43" s="200" t="s">
        <v>304</v>
      </c>
      <c r="F43" s="200" t="s">
        <v>534</v>
      </c>
      <c r="G43" s="200" t="s">
        <v>535</v>
      </c>
      <c r="H43" s="200" t="s">
        <v>327</v>
      </c>
      <c r="I43" s="200">
        <v>1.75</v>
      </c>
      <c r="J43" s="200" t="s">
        <v>536</v>
      </c>
      <c r="K43" s="201">
        <v>36</v>
      </c>
      <c r="L43" s="201"/>
      <c r="M43" s="201">
        <v>93</v>
      </c>
      <c r="N43" s="201">
        <v>0</v>
      </c>
      <c r="O43" s="201">
        <v>68</v>
      </c>
      <c r="P43" s="201">
        <v>25</v>
      </c>
      <c r="Q43" s="201">
        <v>0</v>
      </c>
      <c r="R43" s="201">
        <v>0</v>
      </c>
      <c r="S43" s="201">
        <v>2</v>
      </c>
      <c r="T43" s="201">
        <v>91</v>
      </c>
      <c r="U43" s="201">
        <v>0</v>
      </c>
      <c r="V43" s="201">
        <v>600</v>
      </c>
      <c r="W43" s="200"/>
      <c r="X43" s="200">
        <v>13</v>
      </c>
      <c r="Y43" s="200" t="s">
        <v>336</v>
      </c>
      <c r="Z43" s="200" t="s">
        <v>335</v>
      </c>
      <c r="AA43" s="187">
        <v>1</v>
      </c>
      <c r="AC43" s="169">
        <f t="shared" si="3"/>
        <v>162.75</v>
      </c>
    </row>
    <row r="44" spans="1:29" s="195" customFormat="1" ht="51" customHeight="1">
      <c r="A44" s="168">
        <v>34</v>
      </c>
      <c r="B44" s="186" t="s">
        <v>301</v>
      </c>
      <c r="C44" s="200" t="s">
        <v>173</v>
      </c>
      <c r="D44" s="200" t="s">
        <v>537</v>
      </c>
      <c r="E44" s="200" t="s">
        <v>334</v>
      </c>
      <c r="F44" s="200" t="s">
        <v>538</v>
      </c>
      <c r="G44" s="200" t="s">
        <v>539</v>
      </c>
      <c r="H44" s="200" t="s">
        <v>327</v>
      </c>
      <c r="I44" s="200">
        <v>2.75</v>
      </c>
      <c r="J44" s="200" t="s">
        <v>540</v>
      </c>
      <c r="K44" s="201">
        <v>2</v>
      </c>
      <c r="L44" s="201"/>
      <c r="M44" s="201">
        <v>10</v>
      </c>
      <c r="N44" s="201">
        <v>0</v>
      </c>
      <c r="O44" s="201">
        <v>2</v>
      </c>
      <c r="P44" s="201">
        <v>8</v>
      </c>
      <c r="Q44" s="201">
        <v>4</v>
      </c>
      <c r="R44" s="201">
        <v>0</v>
      </c>
      <c r="S44" s="201">
        <v>6</v>
      </c>
      <c r="T44" s="201">
        <v>0</v>
      </c>
      <c r="U44" s="201">
        <v>0</v>
      </c>
      <c r="V44" s="201">
        <v>483</v>
      </c>
      <c r="W44" s="200" t="s">
        <v>302</v>
      </c>
      <c r="X44" s="200" t="s">
        <v>541</v>
      </c>
      <c r="Y44" s="200" t="s">
        <v>542</v>
      </c>
      <c r="Z44" s="200" t="s">
        <v>335</v>
      </c>
      <c r="AA44" s="187">
        <v>1</v>
      </c>
      <c r="AC44" s="169">
        <f t="shared" si="3"/>
        <v>27.5</v>
      </c>
    </row>
    <row r="45" spans="1:29" s="195" customFormat="1" ht="25.5" customHeight="1">
      <c r="A45" s="168">
        <v>35</v>
      </c>
      <c r="B45" s="186" t="s">
        <v>301</v>
      </c>
      <c r="C45" s="200" t="s">
        <v>300</v>
      </c>
      <c r="D45" s="200" t="s">
        <v>543</v>
      </c>
      <c r="E45" s="200" t="s">
        <v>332</v>
      </c>
      <c r="F45" s="200" t="s">
        <v>544</v>
      </c>
      <c r="G45" s="200" t="s">
        <v>545</v>
      </c>
      <c r="H45" s="200" t="s">
        <v>327</v>
      </c>
      <c r="I45" s="200">
        <v>1.75</v>
      </c>
      <c r="J45" s="200" t="s">
        <v>546</v>
      </c>
      <c r="K45" s="201">
        <v>0</v>
      </c>
      <c r="L45" s="201">
        <v>0</v>
      </c>
      <c r="M45" s="201">
        <v>7</v>
      </c>
      <c r="N45" s="201">
        <v>0</v>
      </c>
      <c r="O45" s="201">
        <v>0</v>
      </c>
      <c r="P45" s="201">
        <v>6</v>
      </c>
      <c r="Q45" s="201">
        <v>0</v>
      </c>
      <c r="R45" s="201">
        <v>0</v>
      </c>
      <c r="S45" s="201">
        <v>6</v>
      </c>
      <c r="T45" s="201">
        <v>0</v>
      </c>
      <c r="U45" s="201">
        <v>1</v>
      </c>
      <c r="V45" s="201">
        <v>44</v>
      </c>
      <c r="W45" s="200" t="s">
        <v>499</v>
      </c>
      <c r="X45" s="200" t="s">
        <v>547</v>
      </c>
      <c r="Y45" s="200" t="s">
        <v>501</v>
      </c>
      <c r="Z45" s="200" t="s">
        <v>335</v>
      </c>
      <c r="AA45" s="187">
        <v>1</v>
      </c>
      <c r="AC45" s="169">
        <f t="shared" si="3"/>
        <v>12.25</v>
      </c>
    </row>
    <row r="46" spans="1:29" s="195" customFormat="1" ht="51" customHeight="1">
      <c r="A46" s="168">
        <v>36</v>
      </c>
      <c r="B46" s="186" t="s">
        <v>301</v>
      </c>
      <c r="C46" s="200" t="s">
        <v>299</v>
      </c>
      <c r="D46" s="200" t="s">
        <v>548</v>
      </c>
      <c r="E46" s="200" t="s">
        <v>332</v>
      </c>
      <c r="F46" s="200" t="s">
        <v>549</v>
      </c>
      <c r="G46" s="200" t="s">
        <v>550</v>
      </c>
      <c r="H46" s="200" t="s">
        <v>327</v>
      </c>
      <c r="I46" s="200">
        <v>0.666</v>
      </c>
      <c r="J46" s="200" t="s">
        <v>551</v>
      </c>
      <c r="K46" s="201">
        <v>11</v>
      </c>
      <c r="L46" s="201">
        <v>0</v>
      </c>
      <c r="M46" s="201">
        <v>19</v>
      </c>
      <c r="N46" s="201">
        <v>0</v>
      </c>
      <c r="O46" s="201">
        <v>11</v>
      </c>
      <c r="P46" s="201">
        <v>7</v>
      </c>
      <c r="Q46" s="201">
        <v>0</v>
      </c>
      <c r="R46" s="201">
        <v>0</v>
      </c>
      <c r="S46" s="201">
        <v>13</v>
      </c>
      <c r="T46" s="201">
        <v>5</v>
      </c>
      <c r="U46" s="201">
        <v>1</v>
      </c>
      <c r="V46" s="201">
        <v>912</v>
      </c>
      <c r="W46" s="200" t="s">
        <v>552</v>
      </c>
      <c r="X46" s="200" t="s">
        <v>553</v>
      </c>
      <c r="Y46" s="200" t="s">
        <v>336</v>
      </c>
      <c r="Z46" s="200" t="s">
        <v>331</v>
      </c>
      <c r="AA46" s="187">
        <v>1</v>
      </c>
      <c r="AC46" s="169">
        <f t="shared" si="3"/>
        <v>12.654</v>
      </c>
    </row>
    <row r="47" spans="1:29" s="195" customFormat="1" ht="51" customHeight="1">
      <c r="A47" s="168">
        <v>37</v>
      </c>
      <c r="B47" s="186" t="s">
        <v>301</v>
      </c>
      <c r="C47" s="200" t="s">
        <v>299</v>
      </c>
      <c r="D47" s="200" t="s">
        <v>554</v>
      </c>
      <c r="E47" s="200" t="s">
        <v>304</v>
      </c>
      <c r="F47" s="200" t="s">
        <v>555</v>
      </c>
      <c r="G47" s="200" t="s">
        <v>556</v>
      </c>
      <c r="H47" s="200" t="s">
        <v>327</v>
      </c>
      <c r="I47" s="200">
        <v>0.85</v>
      </c>
      <c r="J47" s="200" t="s">
        <v>557</v>
      </c>
      <c r="K47" s="201">
        <v>0</v>
      </c>
      <c r="L47" s="201">
        <v>0</v>
      </c>
      <c r="M47" s="201">
        <v>5</v>
      </c>
      <c r="N47" s="201">
        <v>0</v>
      </c>
      <c r="O47" s="201">
        <v>2</v>
      </c>
      <c r="P47" s="201">
        <v>2</v>
      </c>
      <c r="Q47" s="201">
        <v>0</v>
      </c>
      <c r="R47" s="201">
        <v>0</v>
      </c>
      <c r="S47" s="201">
        <v>4</v>
      </c>
      <c r="T47" s="201">
        <v>0</v>
      </c>
      <c r="U47" s="201">
        <v>1</v>
      </c>
      <c r="V47" s="201">
        <v>27</v>
      </c>
      <c r="W47" s="200"/>
      <c r="X47" s="200" t="s">
        <v>558</v>
      </c>
      <c r="Y47" s="200" t="s">
        <v>336</v>
      </c>
      <c r="Z47" s="200" t="s">
        <v>331</v>
      </c>
      <c r="AA47" s="187">
        <v>1</v>
      </c>
      <c r="AC47" s="169">
        <f t="shared" si="3"/>
        <v>4.25</v>
      </c>
    </row>
    <row r="48" spans="1:30" s="195" customFormat="1" ht="25.5" customHeight="1">
      <c r="A48" s="168">
        <v>38</v>
      </c>
      <c r="B48" s="186" t="s">
        <v>301</v>
      </c>
      <c r="C48" s="200" t="s">
        <v>300</v>
      </c>
      <c r="D48" s="200" t="s">
        <v>559</v>
      </c>
      <c r="E48" s="200" t="s">
        <v>332</v>
      </c>
      <c r="F48" s="200" t="s">
        <v>560</v>
      </c>
      <c r="G48" s="200" t="s">
        <v>561</v>
      </c>
      <c r="H48" s="200" t="s">
        <v>261</v>
      </c>
      <c r="I48" s="200">
        <v>7.066</v>
      </c>
      <c r="J48" s="200" t="s">
        <v>562</v>
      </c>
      <c r="K48" s="201">
        <v>0</v>
      </c>
      <c r="L48" s="201">
        <v>0</v>
      </c>
      <c r="M48" s="201">
        <v>20</v>
      </c>
      <c r="N48" s="201">
        <v>0</v>
      </c>
      <c r="O48" s="201">
        <v>0</v>
      </c>
      <c r="P48" s="201">
        <v>20</v>
      </c>
      <c r="Q48" s="201">
        <v>0</v>
      </c>
      <c r="R48" s="201">
        <v>0</v>
      </c>
      <c r="S48" s="201">
        <v>14</v>
      </c>
      <c r="T48" s="201">
        <v>6</v>
      </c>
      <c r="U48" s="201">
        <v>0</v>
      </c>
      <c r="V48" s="201">
        <v>51</v>
      </c>
      <c r="W48" s="200"/>
      <c r="X48" s="200">
        <v>0</v>
      </c>
      <c r="Y48" s="200"/>
      <c r="Z48" s="200"/>
      <c r="AA48" s="187">
        <v>0</v>
      </c>
      <c r="AC48" s="169"/>
      <c r="AD48" s="195">
        <f>I48*M48</f>
        <v>141.32</v>
      </c>
    </row>
    <row r="49" spans="1:30" s="195" customFormat="1" ht="89.25" customHeight="1">
      <c r="A49" s="168">
        <v>39</v>
      </c>
      <c r="B49" s="186" t="s">
        <v>301</v>
      </c>
      <c r="C49" s="200" t="s">
        <v>300</v>
      </c>
      <c r="D49" s="200" t="s">
        <v>563</v>
      </c>
      <c r="E49" s="200" t="s">
        <v>332</v>
      </c>
      <c r="F49" s="200" t="s">
        <v>564</v>
      </c>
      <c r="G49" s="200" t="s">
        <v>565</v>
      </c>
      <c r="H49" s="200" t="s">
        <v>261</v>
      </c>
      <c r="I49" s="200">
        <v>2.166</v>
      </c>
      <c r="J49" s="200" t="s">
        <v>566</v>
      </c>
      <c r="K49" s="201">
        <v>0</v>
      </c>
      <c r="L49" s="201">
        <v>0</v>
      </c>
      <c r="M49" s="201">
        <v>16</v>
      </c>
      <c r="N49" s="201">
        <v>0</v>
      </c>
      <c r="O49" s="201">
        <v>0</v>
      </c>
      <c r="P49" s="201">
        <v>16</v>
      </c>
      <c r="Q49" s="201">
        <v>0</v>
      </c>
      <c r="R49" s="201">
        <v>0</v>
      </c>
      <c r="S49" s="201">
        <v>10</v>
      </c>
      <c r="T49" s="201">
        <v>6</v>
      </c>
      <c r="U49" s="201">
        <v>0</v>
      </c>
      <c r="V49" s="201">
        <v>34</v>
      </c>
      <c r="W49" s="200"/>
      <c r="X49" s="200">
        <v>0</v>
      </c>
      <c r="Y49" s="200"/>
      <c r="Z49" s="200"/>
      <c r="AA49" s="187">
        <v>0</v>
      </c>
      <c r="AC49" s="169"/>
      <c r="AD49" s="195">
        <f>I49*M49</f>
        <v>34.656</v>
      </c>
    </row>
    <row r="50" spans="1:29" s="195" customFormat="1" ht="51" customHeight="1">
      <c r="A50" s="168">
        <v>40</v>
      </c>
      <c r="B50" s="186" t="s">
        <v>301</v>
      </c>
      <c r="C50" s="200" t="s">
        <v>300</v>
      </c>
      <c r="D50" s="200" t="s">
        <v>567</v>
      </c>
      <c r="E50" s="200" t="s">
        <v>495</v>
      </c>
      <c r="F50" s="200" t="s">
        <v>568</v>
      </c>
      <c r="G50" s="200" t="s">
        <v>569</v>
      </c>
      <c r="H50" s="200" t="s">
        <v>327</v>
      </c>
      <c r="I50" s="200">
        <v>1.266</v>
      </c>
      <c r="J50" s="200" t="s">
        <v>570</v>
      </c>
      <c r="K50" s="201" t="s">
        <v>571</v>
      </c>
      <c r="L50" s="201">
        <v>0</v>
      </c>
      <c r="M50" s="201">
        <v>52</v>
      </c>
      <c r="N50" s="201">
        <v>0</v>
      </c>
      <c r="O50" s="201">
        <v>2</v>
      </c>
      <c r="P50" s="201">
        <v>49</v>
      </c>
      <c r="Q50" s="201">
        <v>0</v>
      </c>
      <c r="R50" s="201">
        <v>0</v>
      </c>
      <c r="S50" s="201">
        <v>35</v>
      </c>
      <c r="T50" s="201">
        <v>16</v>
      </c>
      <c r="U50" s="201">
        <v>1</v>
      </c>
      <c r="V50" s="201">
        <v>54</v>
      </c>
      <c r="W50" s="200" t="s">
        <v>499</v>
      </c>
      <c r="X50" s="200" t="s">
        <v>572</v>
      </c>
      <c r="Y50" s="200" t="s">
        <v>339</v>
      </c>
      <c r="Z50" s="200" t="s">
        <v>331</v>
      </c>
      <c r="AA50" s="187">
        <v>1</v>
      </c>
      <c r="AC50" s="169">
        <f aca="true" t="shared" si="4" ref="AC50:AC58">I50*M50</f>
        <v>65.832</v>
      </c>
    </row>
    <row r="51" spans="1:29" s="195" customFormat="1" ht="25.5" customHeight="1">
      <c r="A51" s="168">
        <v>41</v>
      </c>
      <c r="B51" s="186" t="s">
        <v>301</v>
      </c>
      <c r="C51" s="200" t="s">
        <v>299</v>
      </c>
      <c r="D51" s="200" t="s">
        <v>573</v>
      </c>
      <c r="E51" s="200" t="s">
        <v>304</v>
      </c>
      <c r="F51" s="200" t="s">
        <v>574</v>
      </c>
      <c r="G51" s="200" t="s">
        <v>575</v>
      </c>
      <c r="H51" s="200" t="s">
        <v>327</v>
      </c>
      <c r="I51" s="200">
        <v>1</v>
      </c>
      <c r="J51" s="200" t="s">
        <v>573</v>
      </c>
      <c r="K51" s="201">
        <v>0</v>
      </c>
      <c r="L51" s="201">
        <v>4</v>
      </c>
      <c r="M51" s="201">
        <v>10</v>
      </c>
      <c r="N51" s="201">
        <v>0</v>
      </c>
      <c r="O51" s="201">
        <v>4</v>
      </c>
      <c r="P51" s="201">
        <v>6</v>
      </c>
      <c r="Q51" s="201">
        <v>0</v>
      </c>
      <c r="R51" s="201">
        <v>0</v>
      </c>
      <c r="S51" s="201">
        <v>0</v>
      </c>
      <c r="T51" s="201">
        <v>10</v>
      </c>
      <c r="U51" s="201">
        <v>0</v>
      </c>
      <c r="V51" s="201">
        <v>76</v>
      </c>
      <c r="W51" s="200"/>
      <c r="X51" s="200" t="s">
        <v>576</v>
      </c>
      <c r="Y51" s="200" t="s">
        <v>577</v>
      </c>
      <c r="Z51" s="200" t="s">
        <v>331</v>
      </c>
      <c r="AA51" s="187">
        <v>1</v>
      </c>
      <c r="AC51" s="169">
        <f t="shared" si="4"/>
        <v>10</v>
      </c>
    </row>
    <row r="52" spans="1:29" s="195" customFormat="1" ht="51" customHeight="1">
      <c r="A52" s="168">
        <v>42</v>
      </c>
      <c r="B52" s="186" t="s">
        <v>301</v>
      </c>
      <c r="C52" s="200" t="s">
        <v>305</v>
      </c>
      <c r="D52" s="200" t="s">
        <v>578</v>
      </c>
      <c r="E52" s="200" t="s">
        <v>304</v>
      </c>
      <c r="F52" s="200" t="s">
        <v>579</v>
      </c>
      <c r="G52" s="200" t="s">
        <v>580</v>
      </c>
      <c r="H52" s="200" t="s">
        <v>327</v>
      </c>
      <c r="I52" s="200">
        <v>0.58</v>
      </c>
      <c r="J52" s="200" t="s">
        <v>581</v>
      </c>
      <c r="K52" s="201">
        <v>0</v>
      </c>
      <c r="L52" s="201">
        <v>0</v>
      </c>
      <c r="M52" s="201">
        <v>18</v>
      </c>
      <c r="N52" s="201">
        <v>0</v>
      </c>
      <c r="O52" s="201">
        <v>18</v>
      </c>
      <c r="P52" s="201">
        <v>0</v>
      </c>
      <c r="Q52" s="201">
        <v>0</v>
      </c>
      <c r="R52" s="201">
        <v>0</v>
      </c>
      <c r="S52" s="201">
        <v>18</v>
      </c>
      <c r="T52" s="201">
        <v>0</v>
      </c>
      <c r="U52" s="201">
        <v>0</v>
      </c>
      <c r="V52" s="201">
        <v>49</v>
      </c>
      <c r="W52" s="200"/>
      <c r="X52" s="200" t="s">
        <v>582</v>
      </c>
      <c r="Y52" s="200" t="s">
        <v>583</v>
      </c>
      <c r="Z52" s="200" t="s">
        <v>335</v>
      </c>
      <c r="AA52" s="187">
        <v>1</v>
      </c>
      <c r="AC52" s="169">
        <f t="shared" si="4"/>
        <v>10.44</v>
      </c>
    </row>
    <row r="53" spans="1:29" s="195" customFormat="1" ht="25.5" customHeight="1">
      <c r="A53" s="168">
        <v>43</v>
      </c>
      <c r="B53" s="186" t="s">
        <v>301</v>
      </c>
      <c r="C53" s="200" t="s">
        <v>305</v>
      </c>
      <c r="D53" s="200" t="s">
        <v>584</v>
      </c>
      <c r="E53" s="200" t="s">
        <v>304</v>
      </c>
      <c r="F53" s="200" t="s">
        <v>585</v>
      </c>
      <c r="G53" s="200" t="s">
        <v>586</v>
      </c>
      <c r="H53" s="200" t="s">
        <v>327</v>
      </c>
      <c r="I53" s="200">
        <v>1.166</v>
      </c>
      <c r="J53" s="200" t="s">
        <v>584</v>
      </c>
      <c r="K53" s="201">
        <v>0</v>
      </c>
      <c r="L53" s="201">
        <v>0</v>
      </c>
      <c r="M53" s="201">
        <v>18</v>
      </c>
      <c r="N53" s="201">
        <v>0</v>
      </c>
      <c r="O53" s="201">
        <v>18</v>
      </c>
      <c r="P53" s="201">
        <v>0</v>
      </c>
      <c r="Q53" s="201">
        <v>0</v>
      </c>
      <c r="R53" s="201">
        <v>0</v>
      </c>
      <c r="S53" s="201">
        <v>18</v>
      </c>
      <c r="T53" s="201">
        <v>0</v>
      </c>
      <c r="U53" s="201">
        <v>0</v>
      </c>
      <c r="V53" s="201">
        <v>50</v>
      </c>
      <c r="W53" s="200"/>
      <c r="X53" s="200" t="s">
        <v>587</v>
      </c>
      <c r="Y53" s="200" t="s">
        <v>336</v>
      </c>
      <c r="Z53" s="200" t="s">
        <v>331</v>
      </c>
      <c r="AA53" s="187">
        <v>1</v>
      </c>
      <c r="AC53" s="169">
        <f t="shared" si="4"/>
        <v>20.988</v>
      </c>
    </row>
    <row r="54" spans="1:29" s="195" customFormat="1" ht="25.5" customHeight="1">
      <c r="A54" s="168">
        <v>44</v>
      </c>
      <c r="B54" s="186" t="s">
        <v>301</v>
      </c>
      <c r="C54" s="200" t="s">
        <v>299</v>
      </c>
      <c r="D54" s="200" t="s">
        <v>588</v>
      </c>
      <c r="E54" s="200" t="s">
        <v>304</v>
      </c>
      <c r="F54" s="200" t="s">
        <v>589</v>
      </c>
      <c r="G54" s="200" t="s">
        <v>590</v>
      </c>
      <c r="H54" s="200" t="s">
        <v>327</v>
      </c>
      <c r="I54" s="200">
        <v>1</v>
      </c>
      <c r="J54" s="200" t="s">
        <v>588</v>
      </c>
      <c r="K54" s="201">
        <v>0</v>
      </c>
      <c r="L54" s="201">
        <v>0</v>
      </c>
      <c r="M54" s="201">
        <v>16</v>
      </c>
      <c r="N54" s="201">
        <v>0</v>
      </c>
      <c r="O54" s="201">
        <v>8</v>
      </c>
      <c r="P54" s="201">
        <v>8</v>
      </c>
      <c r="Q54" s="201">
        <v>0</v>
      </c>
      <c r="R54" s="201">
        <v>0</v>
      </c>
      <c r="S54" s="201">
        <v>13</v>
      </c>
      <c r="T54" s="201">
        <v>3</v>
      </c>
      <c r="U54" s="201">
        <v>0</v>
      </c>
      <c r="V54" s="201">
        <v>34</v>
      </c>
      <c r="W54" s="200"/>
      <c r="X54" s="200" t="s">
        <v>591</v>
      </c>
      <c r="Y54" s="200" t="s">
        <v>339</v>
      </c>
      <c r="Z54" s="200" t="s">
        <v>331</v>
      </c>
      <c r="AA54" s="187">
        <v>1</v>
      </c>
      <c r="AC54" s="169">
        <f t="shared" si="4"/>
        <v>16</v>
      </c>
    </row>
    <row r="55" spans="1:29" s="195" customFormat="1" ht="25.5" customHeight="1">
      <c r="A55" s="168">
        <v>45</v>
      </c>
      <c r="B55" s="186" t="s">
        <v>301</v>
      </c>
      <c r="C55" s="200" t="s">
        <v>305</v>
      </c>
      <c r="D55" s="200" t="s">
        <v>592</v>
      </c>
      <c r="E55" s="200" t="s">
        <v>304</v>
      </c>
      <c r="F55" s="200" t="s">
        <v>593</v>
      </c>
      <c r="G55" s="200" t="s">
        <v>594</v>
      </c>
      <c r="H55" s="200" t="s">
        <v>327</v>
      </c>
      <c r="I55" s="200">
        <v>1.25</v>
      </c>
      <c r="J55" s="200" t="s">
        <v>592</v>
      </c>
      <c r="K55" s="201">
        <v>0</v>
      </c>
      <c r="L55" s="201">
        <v>0</v>
      </c>
      <c r="M55" s="201">
        <v>45</v>
      </c>
      <c r="N55" s="201">
        <v>0</v>
      </c>
      <c r="O55" s="201">
        <v>21</v>
      </c>
      <c r="P55" s="201">
        <v>21</v>
      </c>
      <c r="Q55" s="201">
        <v>0</v>
      </c>
      <c r="R55" s="201">
        <v>0</v>
      </c>
      <c r="S55" s="201">
        <v>11</v>
      </c>
      <c r="T55" s="201">
        <v>31</v>
      </c>
      <c r="U55" s="201">
        <v>3</v>
      </c>
      <c r="V55" s="201">
        <v>40</v>
      </c>
      <c r="W55" s="200"/>
      <c r="X55" s="200" t="s">
        <v>595</v>
      </c>
      <c r="Y55" s="200" t="s">
        <v>330</v>
      </c>
      <c r="Z55" s="200" t="s">
        <v>596</v>
      </c>
      <c r="AA55" s="187">
        <v>1</v>
      </c>
      <c r="AC55" s="169">
        <f t="shared" si="4"/>
        <v>56.25</v>
      </c>
    </row>
    <row r="56" spans="1:29" s="195" customFormat="1" ht="25.5" customHeight="1">
      <c r="A56" s="168">
        <v>46</v>
      </c>
      <c r="B56" s="186" t="s">
        <v>301</v>
      </c>
      <c r="C56" s="200" t="s">
        <v>299</v>
      </c>
      <c r="D56" s="200" t="s">
        <v>597</v>
      </c>
      <c r="E56" s="200" t="s">
        <v>304</v>
      </c>
      <c r="F56" s="200" t="s">
        <v>598</v>
      </c>
      <c r="G56" s="200" t="s">
        <v>599</v>
      </c>
      <c r="H56" s="200" t="s">
        <v>327</v>
      </c>
      <c r="I56" s="200">
        <v>1.416</v>
      </c>
      <c r="J56" s="200" t="s">
        <v>597</v>
      </c>
      <c r="K56" s="201">
        <v>0</v>
      </c>
      <c r="L56" s="201">
        <v>0</v>
      </c>
      <c r="M56" s="201">
        <v>38</v>
      </c>
      <c r="N56" s="201">
        <v>0</v>
      </c>
      <c r="O56" s="201">
        <v>10</v>
      </c>
      <c r="P56" s="201">
        <v>27</v>
      </c>
      <c r="Q56" s="201">
        <v>0</v>
      </c>
      <c r="R56" s="201">
        <v>0</v>
      </c>
      <c r="S56" s="201">
        <v>14</v>
      </c>
      <c r="T56" s="201">
        <v>23</v>
      </c>
      <c r="U56" s="201">
        <v>1</v>
      </c>
      <c r="V56" s="201">
        <v>43</v>
      </c>
      <c r="W56" s="200" t="s">
        <v>552</v>
      </c>
      <c r="X56" s="200" t="s">
        <v>600</v>
      </c>
      <c r="Y56" s="200" t="s">
        <v>336</v>
      </c>
      <c r="Z56" s="200" t="s">
        <v>331</v>
      </c>
      <c r="AA56" s="187">
        <v>1</v>
      </c>
      <c r="AC56" s="169">
        <f t="shared" si="4"/>
        <v>53.808</v>
      </c>
    </row>
    <row r="57" spans="1:29" s="195" customFormat="1" ht="25.5" customHeight="1">
      <c r="A57" s="168">
        <v>47</v>
      </c>
      <c r="B57" s="186" t="s">
        <v>301</v>
      </c>
      <c r="C57" s="200" t="s">
        <v>299</v>
      </c>
      <c r="D57" s="200" t="s">
        <v>601</v>
      </c>
      <c r="E57" s="200" t="s">
        <v>304</v>
      </c>
      <c r="F57" s="200" t="s">
        <v>602</v>
      </c>
      <c r="G57" s="200" t="s">
        <v>603</v>
      </c>
      <c r="H57" s="200" t="s">
        <v>327</v>
      </c>
      <c r="I57" s="200">
        <v>0.916</v>
      </c>
      <c r="J57" s="200" t="s">
        <v>601</v>
      </c>
      <c r="K57" s="201">
        <v>0</v>
      </c>
      <c r="L57" s="201">
        <v>0</v>
      </c>
      <c r="M57" s="201">
        <v>40</v>
      </c>
      <c r="N57" s="201">
        <v>0</v>
      </c>
      <c r="O57" s="201">
        <v>18</v>
      </c>
      <c r="P57" s="201">
        <v>21</v>
      </c>
      <c r="Q57" s="201">
        <v>0</v>
      </c>
      <c r="R57" s="201">
        <v>0</v>
      </c>
      <c r="S57" s="201">
        <v>4</v>
      </c>
      <c r="T57" s="201">
        <v>35</v>
      </c>
      <c r="U57" s="201">
        <v>1</v>
      </c>
      <c r="V57" s="201">
        <v>438</v>
      </c>
      <c r="W57" s="200" t="s">
        <v>552</v>
      </c>
      <c r="X57" s="200" t="s">
        <v>604</v>
      </c>
      <c r="Y57" s="200" t="s">
        <v>605</v>
      </c>
      <c r="Z57" s="200" t="s">
        <v>606</v>
      </c>
      <c r="AA57" s="187">
        <v>1</v>
      </c>
      <c r="AC57" s="169">
        <f t="shared" si="4"/>
        <v>36.64</v>
      </c>
    </row>
    <row r="58" spans="1:29" s="195" customFormat="1" ht="25.5" customHeight="1">
      <c r="A58" s="168">
        <v>48</v>
      </c>
      <c r="B58" s="186" t="s">
        <v>301</v>
      </c>
      <c r="C58" s="200" t="s">
        <v>300</v>
      </c>
      <c r="D58" s="200" t="s">
        <v>607</v>
      </c>
      <c r="E58" s="200" t="s">
        <v>332</v>
      </c>
      <c r="F58" s="200" t="s">
        <v>608</v>
      </c>
      <c r="G58" s="200" t="s">
        <v>609</v>
      </c>
      <c r="H58" s="200" t="s">
        <v>327</v>
      </c>
      <c r="I58" s="200">
        <v>1.083</v>
      </c>
      <c r="J58" s="200" t="s">
        <v>610</v>
      </c>
      <c r="K58" s="201">
        <v>0</v>
      </c>
      <c r="L58" s="201">
        <v>1</v>
      </c>
      <c r="M58" s="201">
        <v>1</v>
      </c>
      <c r="N58" s="201">
        <v>0</v>
      </c>
      <c r="O58" s="201">
        <v>1</v>
      </c>
      <c r="P58" s="201">
        <v>0</v>
      </c>
      <c r="Q58" s="201">
        <v>0</v>
      </c>
      <c r="R58" s="201">
        <v>0</v>
      </c>
      <c r="S58" s="201">
        <v>1</v>
      </c>
      <c r="T58" s="201">
        <v>0</v>
      </c>
      <c r="U58" s="201">
        <v>0</v>
      </c>
      <c r="V58" s="201">
        <v>60</v>
      </c>
      <c r="W58" s="200"/>
      <c r="X58" s="200" t="s">
        <v>611</v>
      </c>
      <c r="Y58" s="200" t="s">
        <v>339</v>
      </c>
      <c r="Z58" s="200" t="s">
        <v>331</v>
      </c>
      <c r="AA58" s="187">
        <v>1</v>
      </c>
      <c r="AC58" s="169">
        <f t="shared" si="4"/>
        <v>1.083</v>
      </c>
    </row>
    <row r="59" spans="1:30" s="195" customFormat="1" ht="25.5" customHeight="1">
      <c r="A59" s="168">
        <v>49</v>
      </c>
      <c r="B59" s="186" t="s">
        <v>301</v>
      </c>
      <c r="C59" s="200" t="s">
        <v>299</v>
      </c>
      <c r="D59" s="200" t="s">
        <v>612</v>
      </c>
      <c r="E59" s="200" t="s">
        <v>303</v>
      </c>
      <c r="F59" s="200" t="s">
        <v>613</v>
      </c>
      <c r="G59" s="200" t="s">
        <v>614</v>
      </c>
      <c r="H59" s="200" t="s">
        <v>261</v>
      </c>
      <c r="I59" s="200">
        <v>4.333</v>
      </c>
      <c r="J59" s="200" t="s">
        <v>612</v>
      </c>
      <c r="K59" s="201">
        <v>0</v>
      </c>
      <c r="L59" s="201">
        <v>0</v>
      </c>
      <c r="M59" s="201">
        <v>0</v>
      </c>
      <c r="N59" s="201">
        <v>0</v>
      </c>
      <c r="O59" s="201">
        <v>0</v>
      </c>
      <c r="P59" s="201">
        <v>0</v>
      </c>
      <c r="Q59" s="201">
        <v>0</v>
      </c>
      <c r="R59" s="201">
        <v>0</v>
      </c>
      <c r="S59" s="201">
        <v>0</v>
      </c>
      <c r="T59" s="201">
        <v>0</v>
      </c>
      <c r="U59" s="201">
        <v>0</v>
      </c>
      <c r="V59" s="201">
        <v>0</v>
      </c>
      <c r="W59" s="200"/>
      <c r="X59" s="200">
        <v>0</v>
      </c>
      <c r="Y59" s="200"/>
      <c r="Z59" s="200"/>
      <c r="AA59" s="187">
        <v>0</v>
      </c>
      <c r="AC59" s="169"/>
      <c r="AD59" s="195">
        <f>I59*M59</f>
        <v>0</v>
      </c>
    </row>
    <row r="60" spans="1:30" s="195" customFormat="1" ht="25.5" customHeight="1">
      <c r="A60" s="168">
        <v>50</v>
      </c>
      <c r="B60" s="186" t="s">
        <v>301</v>
      </c>
      <c r="C60" s="200" t="s">
        <v>299</v>
      </c>
      <c r="D60" s="200" t="s">
        <v>615</v>
      </c>
      <c r="E60" s="200" t="s">
        <v>304</v>
      </c>
      <c r="F60" s="200" t="s">
        <v>616</v>
      </c>
      <c r="G60" s="200" t="s">
        <v>617</v>
      </c>
      <c r="H60" s="200" t="s">
        <v>261</v>
      </c>
      <c r="I60" s="200">
        <v>4.666</v>
      </c>
      <c r="J60" s="200" t="s">
        <v>615</v>
      </c>
      <c r="K60" s="201">
        <v>0</v>
      </c>
      <c r="L60" s="201">
        <v>0</v>
      </c>
      <c r="M60" s="201">
        <v>0</v>
      </c>
      <c r="N60" s="201">
        <v>0</v>
      </c>
      <c r="O60" s="201">
        <v>0</v>
      </c>
      <c r="P60" s="201">
        <v>0</v>
      </c>
      <c r="Q60" s="201">
        <v>0</v>
      </c>
      <c r="R60" s="201">
        <v>0</v>
      </c>
      <c r="S60" s="201">
        <v>0</v>
      </c>
      <c r="T60" s="201">
        <v>0</v>
      </c>
      <c r="U60" s="201">
        <v>0</v>
      </c>
      <c r="V60" s="201">
        <v>0</v>
      </c>
      <c r="W60" s="200"/>
      <c r="X60" s="200">
        <v>0</v>
      </c>
      <c r="Y60" s="200"/>
      <c r="Z60" s="200"/>
      <c r="AA60" s="187">
        <v>0</v>
      </c>
      <c r="AC60" s="169"/>
      <c r="AD60" s="195">
        <f>I60*M60</f>
        <v>0</v>
      </c>
    </row>
    <row r="61" spans="1:30" s="195" customFormat="1" ht="25.5" customHeight="1">
      <c r="A61" s="168">
        <v>51</v>
      </c>
      <c r="B61" s="186" t="s">
        <v>301</v>
      </c>
      <c r="C61" s="200" t="s">
        <v>299</v>
      </c>
      <c r="D61" s="200" t="s">
        <v>618</v>
      </c>
      <c r="E61" s="200" t="s">
        <v>304</v>
      </c>
      <c r="F61" s="200" t="s">
        <v>619</v>
      </c>
      <c r="G61" s="200" t="s">
        <v>620</v>
      </c>
      <c r="H61" s="200" t="s">
        <v>261</v>
      </c>
      <c r="I61" s="200">
        <v>6</v>
      </c>
      <c r="J61" s="200" t="s">
        <v>618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1">
        <v>0</v>
      </c>
      <c r="W61" s="200"/>
      <c r="X61" s="200">
        <v>0</v>
      </c>
      <c r="Y61" s="200"/>
      <c r="Z61" s="200"/>
      <c r="AA61" s="187">
        <v>0</v>
      </c>
      <c r="AC61" s="169"/>
      <c r="AD61" s="195">
        <f>I61*M61</f>
        <v>0</v>
      </c>
    </row>
    <row r="62" spans="1:30" s="195" customFormat="1" ht="25.5" customHeight="1">
      <c r="A62" s="168">
        <v>52</v>
      </c>
      <c r="B62" s="186" t="s">
        <v>301</v>
      </c>
      <c r="C62" s="200" t="s">
        <v>299</v>
      </c>
      <c r="D62" s="200" t="s">
        <v>615</v>
      </c>
      <c r="E62" s="200" t="s">
        <v>304</v>
      </c>
      <c r="F62" s="200" t="s">
        <v>621</v>
      </c>
      <c r="G62" s="200" t="s">
        <v>622</v>
      </c>
      <c r="H62" s="200" t="s">
        <v>261</v>
      </c>
      <c r="I62" s="200">
        <v>1.333</v>
      </c>
      <c r="J62" s="200" t="s">
        <v>615</v>
      </c>
      <c r="K62" s="201">
        <v>0</v>
      </c>
      <c r="L62" s="201">
        <v>0</v>
      </c>
      <c r="M62" s="201">
        <v>0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1">
        <v>0</v>
      </c>
      <c r="T62" s="201">
        <v>0</v>
      </c>
      <c r="U62" s="201">
        <v>0</v>
      </c>
      <c r="V62" s="201">
        <v>0</v>
      </c>
      <c r="W62" s="200"/>
      <c r="X62" s="200">
        <v>0</v>
      </c>
      <c r="Y62" s="200"/>
      <c r="Z62" s="200"/>
      <c r="AA62" s="187">
        <v>0</v>
      </c>
      <c r="AC62" s="169"/>
      <c r="AD62" s="195">
        <f>I62*M62</f>
        <v>0</v>
      </c>
    </row>
    <row r="63" spans="1:29" s="195" customFormat="1" ht="25.5" customHeight="1">
      <c r="A63" s="168">
        <v>53</v>
      </c>
      <c r="B63" s="186" t="s">
        <v>301</v>
      </c>
      <c r="C63" s="200" t="s">
        <v>300</v>
      </c>
      <c r="D63" s="200" t="s">
        <v>623</v>
      </c>
      <c r="E63" s="200" t="s">
        <v>495</v>
      </c>
      <c r="F63" s="200" t="s">
        <v>624</v>
      </c>
      <c r="G63" s="200" t="s">
        <v>625</v>
      </c>
      <c r="H63" s="200" t="s">
        <v>327</v>
      </c>
      <c r="I63" s="200">
        <v>3.016</v>
      </c>
      <c r="J63" s="200" t="s">
        <v>626</v>
      </c>
      <c r="K63" s="201">
        <v>0</v>
      </c>
      <c r="L63" s="201">
        <v>0</v>
      </c>
      <c r="M63" s="201">
        <v>1</v>
      </c>
      <c r="N63" s="201">
        <v>0</v>
      </c>
      <c r="O63" s="201">
        <v>0</v>
      </c>
      <c r="P63" s="201">
        <v>0</v>
      </c>
      <c r="Q63" s="201">
        <v>0</v>
      </c>
      <c r="R63" s="201">
        <v>0</v>
      </c>
      <c r="S63" s="201">
        <v>0</v>
      </c>
      <c r="T63" s="201">
        <v>0</v>
      </c>
      <c r="U63" s="201">
        <v>1</v>
      </c>
      <c r="V63" s="201">
        <v>800</v>
      </c>
      <c r="W63" s="200" t="s">
        <v>627</v>
      </c>
      <c r="X63" s="200" t="s">
        <v>628</v>
      </c>
      <c r="Y63" s="200" t="s">
        <v>542</v>
      </c>
      <c r="Z63" s="200" t="s">
        <v>335</v>
      </c>
      <c r="AA63" s="187">
        <v>1</v>
      </c>
      <c r="AC63" s="169">
        <f>I63*M63</f>
        <v>3.016</v>
      </c>
    </row>
    <row r="64" spans="1:30" s="195" customFormat="1" ht="25.5" customHeight="1">
      <c r="A64" s="168">
        <v>54</v>
      </c>
      <c r="B64" s="186" t="s">
        <v>301</v>
      </c>
      <c r="C64" s="200" t="s">
        <v>173</v>
      </c>
      <c r="D64" s="200" t="s">
        <v>629</v>
      </c>
      <c r="E64" s="200" t="s">
        <v>334</v>
      </c>
      <c r="F64" s="200" t="s">
        <v>630</v>
      </c>
      <c r="G64" s="200" t="s">
        <v>631</v>
      </c>
      <c r="H64" s="200" t="s">
        <v>261</v>
      </c>
      <c r="I64" s="200">
        <v>30.167</v>
      </c>
      <c r="J64" s="200" t="s">
        <v>629</v>
      </c>
      <c r="K64" s="201">
        <v>0</v>
      </c>
      <c r="L64" s="201">
        <v>0</v>
      </c>
      <c r="M64" s="201">
        <v>0</v>
      </c>
      <c r="N64" s="201">
        <v>0</v>
      </c>
      <c r="O64" s="201">
        <v>0</v>
      </c>
      <c r="P64" s="201">
        <v>0</v>
      </c>
      <c r="Q64" s="201">
        <v>0</v>
      </c>
      <c r="R64" s="201">
        <v>0</v>
      </c>
      <c r="S64" s="201">
        <v>0</v>
      </c>
      <c r="T64" s="201">
        <v>0</v>
      </c>
      <c r="U64" s="201">
        <v>0</v>
      </c>
      <c r="V64" s="201">
        <v>0</v>
      </c>
      <c r="W64" s="200"/>
      <c r="X64" s="200">
        <v>0</v>
      </c>
      <c r="Y64" s="200"/>
      <c r="Z64" s="200"/>
      <c r="AA64" s="187">
        <v>0</v>
      </c>
      <c r="AC64" s="169"/>
      <c r="AD64" s="195">
        <f>I64*M64</f>
        <v>0</v>
      </c>
    </row>
    <row r="65" spans="1:30" s="195" customFormat="1" ht="25.5" customHeight="1">
      <c r="A65" s="168">
        <v>55</v>
      </c>
      <c r="B65" s="186" t="s">
        <v>301</v>
      </c>
      <c r="C65" s="200" t="s">
        <v>299</v>
      </c>
      <c r="D65" s="200" t="s">
        <v>632</v>
      </c>
      <c r="E65" s="200" t="s">
        <v>303</v>
      </c>
      <c r="F65" s="200" t="s">
        <v>633</v>
      </c>
      <c r="G65" s="200" t="s">
        <v>634</v>
      </c>
      <c r="H65" s="200" t="s">
        <v>261</v>
      </c>
      <c r="I65" s="200">
        <v>6.75</v>
      </c>
      <c r="J65" s="200" t="s">
        <v>632</v>
      </c>
      <c r="K65" s="201">
        <v>0</v>
      </c>
      <c r="L65" s="201">
        <v>0</v>
      </c>
      <c r="M65" s="201">
        <v>0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v>0</v>
      </c>
      <c r="V65" s="201">
        <v>0</v>
      </c>
      <c r="W65" s="200"/>
      <c r="X65" s="200">
        <v>0</v>
      </c>
      <c r="Y65" s="200"/>
      <c r="Z65" s="200"/>
      <c r="AA65" s="187">
        <v>0</v>
      </c>
      <c r="AC65" s="169"/>
      <c r="AD65" s="195">
        <f>I65*M65</f>
        <v>0</v>
      </c>
    </row>
    <row r="66" spans="1:30" s="195" customFormat="1" ht="25.5" customHeight="1">
      <c r="A66" s="168">
        <v>56</v>
      </c>
      <c r="B66" s="186" t="s">
        <v>301</v>
      </c>
      <c r="C66" s="200" t="s">
        <v>173</v>
      </c>
      <c r="D66" s="200" t="s">
        <v>635</v>
      </c>
      <c r="E66" s="200" t="s">
        <v>334</v>
      </c>
      <c r="F66" s="200" t="s">
        <v>636</v>
      </c>
      <c r="G66" s="200" t="s">
        <v>637</v>
      </c>
      <c r="H66" s="200" t="s">
        <v>261</v>
      </c>
      <c r="I66" s="200">
        <v>351.917</v>
      </c>
      <c r="J66" s="200" t="s">
        <v>635</v>
      </c>
      <c r="K66" s="201">
        <v>0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  <c r="R66" s="201">
        <v>0</v>
      </c>
      <c r="S66" s="201">
        <v>0</v>
      </c>
      <c r="T66" s="201">
        <v>0</v>
      </c>
      <c r="U66" s="201">
        <v>0</v>
      </c>
      <c r="V66" s="201">
        <v>0</v>
      </c>
      <c r="W66" s="200"/>
      <c r="X66" s="200">
        <v>0</v>
      </c>
      <c r="Y66" s="200"/>
      <c r="Z66" s="200"/>
      <c r="AA66" s="187">
        <v>0</v>
      </c>
      <c r="AC66" s="169"/>
      <c r="AD66" s="195">
        <f>I66*M66</f>
        <v>0</v>
      </c>
    </row>
    <row r="67" spans="1:29" s="195" customFormat="1" ht="25.5" customHeight="1">
      <c r="A67" s="168">
        <v>57</v>
      </c>
      <c r="B67" s="186" t="s">
        <v>301</v>
      </c>
      <c r="C67" s="200" t="s">
        <v>305</v>
      </c>
      <c r="D67" s="200" t="s">
        <v>638</v>
      </c>
      <c r="E67" s="200" t="s">
        <v>304</v>
      </c>
      <c r="F67" s="200" t="s">
        <v>639</v>
      </c>
      <c r="G67" s="200" t="s">
        <v>640</v>
      </c>
      <c r="H67" s="200" t="s">
        <v>327</v>
      </c>
      <c r="I67" s="200">
        <v>0.383</v>
      </c>
      <c r="J67" s="200" t="s">
        <v>641</v>
      </c>
      <c r="K67" s="201">
        <v>0</v>
      </c>
      <c r="L67" s="201">
        <v>0</v>
      </c>
      <c r="M67" s="201">
        <v>85</v>
      </c>
      <c r="N67" s="201">
        <v>0</v>
      </c>
      <c r="O67" s="201">
        <v>43</v>
      </c>
      <c r="P67" s="201">
        <v>42</v>
      </c>
      <c r="Q67" s="201">
        <v>0</v>
      </c>
      <c r="R67" s="201">
        <v>0</v>
      </c>
      <c r="S67" s="201">
        <v>22</v>
      </c>
      <c r="T67" s="201">
        <v>63</v>
      </c>
      <c r="U67" s="201">
        <v>0</v>
      </c>
      <c r="V67" s="201">
        <v>52</v>
      </c>
      <c r="W67" s="200"/>
      <c r="X67" s="200" t="s">
        <v>642</v>
      </c>
      <c r="Y67" s="200" t="s">
        <v>339</v>
      </c>
      <c r="Z67" s="200" t="s">
        <v>331</v>
      </c>
      <c r="AA67" s="187">
        <v>1</v>
      </c>
      <c r="AC67" s="169">
        <f>I67*M67</f>
        <v>32.555</v>
      </c>
    </row>
    <row r="68" spans="1:30" s="195" customFormat="1" ht="25.5" customHeight="1">
      <c r="A68" s="168">
        <v>58</v>
      </c>
      <c r="B68" s="186" t="s">
        <v>301</v>
      </c>
      <c r="C68" s="200" t="s">
        <v>299</v>
      </c>
      <c r="D68" s="200" t="s">
        <v>643</v>
      </c>
      <c r="E68" s="200" t="s">
        <v>304</v>
      </c>
      <c r="F68" s="200" t="s">
        <v>644</v>
      </c>
      <c r="G68" s="200" t="s">
        <v>645</v>
      </c>
      <c r="H68" s="200" t="s">
        <v>261</v>
      </c>
      <c r="I68" s="200">
        <v>0.416</v>
      </c>
      <c r="J68" s="200" t="s">
        <v>643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v>0</v>
      </c>
      <c r="U68" s="201">
        <v>0</v>
      </c>
      <c r="V68" s="201">
        <v>0</v>
      </c>
      <c r="W68" s="200"/>
      <c r="X68" s="200">
        <v>0</v>
      </c>
      <c r="Y68" s="200"/>
      <c r="Z68" s="200"/>
      <c r="AA68" s="187">
        <v>0</v>
      </c>
      <c r="AC68" s="169"/>
      <c r="AD68" s="195">
        <f aca="true" t="shared" si="5" ref="AD68:AD75">I68*M68</f>
        <v>0</v>
      </c>
    </row>
    <row r="69" spans="1:30" s="195" customFormat="1" ht="38.25" customHeight="1">
      <c r="A69" s="168">
        <v>59</v>
      </c>
      <c r="B69" s="186" t="s">
        <v>301</v>
      </c>
      <c r="C69" s="200" t="s">
        <v>299</v>
      </c>
      <c r="D69" s="200" t="s">
        <v>646</v>
      </c>
      <c r="E69" s="200" t="s">
        <v>304</v>
      </c>
      <c r="F69" s="200" t="s">
        <v>647</v>
      </c>
      <c r="G69" s="200" t="s">
        <v>648</v>
      </c>
      <c r="H69" s="200" t="s">
        <v>261</v>
      </c>
      <c r="I69" s="200">
        <v>0.833</v>
      </c>
      <c r="J69" s="200" t="s">
        <v>646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1">
        <v>0</v>
      </c>
      <c r="W69" s="200"/>
      <c r="X69" s="200">
        <v>0</v>
      </c>
      <c r="Y69" s="200"/>
      <c r="Z69" s="200"/>
      <c r="AA69" s="187">
        <v>0</v>
      </c>
      <c r="AD69" s="195">
        <f t="shared" si="5"/>
        <v>0</v>
      </c>
    </row>
    <row r="70" spans="1:30" s="195" customFormat="1" ht="38.25" customHeight="1">
      <c r="A70" s="168">
        <v>60</v>
      </c>
      <c r="B70" s="186" t="s">
        <v>301</v>
      </c>
      <c r="C70" s="200" t="s">
        <v>299</v>
      </c>
      <c r="D70" s="200" t="s">
        <v>649</v>
      </c>
      <c r="E70" s="200" t="s">
        <v>304</v>
      </c>
      <c r="F70" s="200" t="s">
        <v>650</v>
      </c>
      <c r="G70" s="200" t="s">
        <v>651</v>
      </c>
      <c r="H70" s="200" t="s">
        <v>261</v>
      </c>
      <c r="I70" s="200">
        <v>2.083</v>
      </c>
      <c r="J70" s="200" t="s">
        <v>649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1">
        <v>0</v>
      </c>
      <c r="T70" s="201">
        <v>0</v>
      </c>
      <c r="U70" s="201">
        <v>0</v>
      </c>
      <c r="V70" s="201">
        <v>0</v>
      </c>
      <c r="W70" s="200"/>
      <c r="X70" s="200">
        <v>0</v>
      </c>
      <c r="Y70" s="200"/>
      <c r="Z70" s="200"/>
      <c r="AA70" s="187">
        <v>0</v>
      </c>
      <c r="AD70" s="195">
        <f t="shared" si="5"/>
        <v>0</v>
      </c>
    </row>
    <row r="71" spans="1:30" s="195" customFormat="1" ht="25.5" customHeight="1">
      <c r="A71" s="168">
        <v>61</v>
      </c>
      <c r="B71" s="186" t="s">
        <v>301</v>
      </c>
      <c r="C71" s="200" t="s">
        <v>299</v>
      </c>
      <c r="D71" s="200" t="s">
        <v>652</v>
      </c>
      <c r="E71" s="200" t="s">
        <v>304</v>
      </c>
      <c r="F71" s="200" t="s">
        <v>653</v>
      </c>
      <c r="G71" s="200" t="s">
        <v>654</v>
      </c>
      <c r="H71" s="200" t="s">
        <v>261</v>
      </c>
      <c r="I71" s="200">
        <v>1.833</v>
      </c>
      <c r="J71" s="200" t="s">
        <v>652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v>0</v>
      </c>
      <c r="V71" s="201">
        <v>0</v>
      </c>
      <c r="W71" s="200"/>
      <c r="X71" s="200">
        <v>0</v>
      </c>
      <c r="Y71" s="200"/>
      <c r="Z71" s="200"/>
      <c r="AA71" s="187">
        <v>0</v>
      </c>
      <c r="AC71" s="169"/>
      <c r="AD71" s="195">
        <f t="shared" si="5"/>
        <v>0</v>
      </c>
    </row>
    <row r="72" spans="1:30" s="195" customFormat="1" ht="51" customHeight="1">
      <c r="A72" s="168">
        <v>62</v>
      </c>
      <c r="B72" s="186" t="s">
        <v>301</v>
      </c>
      <c r="C72" s="200" t="s">
        <v>299</v>
      </c>
      <c r="D72" s="200" t="s">
        <v>655</v>
      </c>
      <c r="E72" s="200" t="s">
        <v>304</v>
      </c>
      <c r="F72" s="200" t="s">
        <v>656</v>
      </c>
      <c r="G72" s="200" t="s">
        <v>657</v>
      </c>
      <c r="H72" s="200" t="s">
        <v>261</v>
      </c>
      <c r="I72" s="200">
        <v>0.333</v>
      </c>
      <c r="J72" s="200" t="s">
        <v>655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0"/>
      <c r="X72" s="200">
        <v>0</v>
      </c>
      <c r="Y72" s="200"/>
      <c r="Z72" s="200"/>
      <c r="AA72" s="187">
        <v>0</v>
      </c>
      <c r="AD72" s="195">
        <f t="shared" si="5"/>
        <v>0</v>
      </c>
    </row>
    <row r="73" spans="1:30" s="195" customFormat="1" ht="25.5" customHeight="1">
      <c r="A73" s="168">
        <v>63</v>
      </c>
      <c r="B73" s="186" t="s">
        <v>301</v>
      </c>
      <c r="C73" s="200" t="s">
        <v>305</v>
      </c>
      <c r="D73" s="200" t="s">
        <v>658</v>
      </c>
      <c r="E73" s="200" t="s">
        <v>304</v>
      </c>
      <c r="F73" s="200" t="s">
        <v>659</v>
      </c>
      <c r="G73" s="200" t="s">
        <v>660</v>
      </c>
      <c r="H73" s="200" t="s">
        <v>261</v>
      </c>
      <c r="I73" s="200">
        <v>69.5</v>
      </c>
      <c r="J73" s="200" t="s">
        <v>658</v>
      </c>
      <c r="K73" s="201">
        <v>0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1">
        <v>0</v>
      </c>
      <c r="T73" s="201">
        <v>0</v>
      </c>
      <c r="U73" s="201">
        <v>0</v>
      </c>
      <c r="V73" s="201">
        <v>0</v>
      </c>
      <c r="W73" s="200"/>
      <c r="X73" s="200">
        <v>0</v>
      </c>
      <c r="Y73" s="200"/>
      <c r="Z73" s="200"/>
      <c r="AA73" s="187">
        <v>0</v>
      </c>
      <c r="AC73" s="169"/>
      <c r="AD73" s="195">
        <f t="shared" si="5"/>
        <v>0</v>
      </c>
    </row>
    <row r="74" spans="1:30" s="195" customFormat="1" ht="12.75">
      <c r="A74" s="168">
        <v>64</v>
      </c>
      <c r="B74" s="186" t="s">
        <v>301</v>
      </c>
      <c r="C74" s="200" t="s">
        <v>305</v>
      </c>
      <c r="D74" s="200" t="s">
        <v>658</v>
      </c>
      <c r="E74" s="200" t="s">
        <v>304</v>
      </c>
      <c r="F74" s="200" t="s">
        <v>661</v>
      </c>
      <c r="G74" s="200" t="s">
        <v>662</v>
      </c>
      <c r="H74" s="200" t="s">
        <v>261</v>
      </c>
      <c r="I74" s="200">
        <v>28.5</v>
      </c>
      <c r="J74" s="200" t="s">
        <v>658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0"/>
      <c r="X74" s="200">
        <v>0</v>
      </c>
      <c r="Y74" s="200"/>
      <c r="Z74" s="200"/>
      <c r="AA74" s="187">
        <v>0</v>
      </c>
      <c r="AD74" s="195">
        <f t="shared" si="5"/>
        <v>0</v>
      </c>
    </row>
    <row r="75" spans="1:30" s="195" customFormat="1" ht="25.5">
      <c r="A75" s="168">
        <v>65</v>
      </c>
      <c r="B75" s="186" t="s">
        <v>301</v>
      </c>
      <c r="C75" s="200" t="s">
        <v>299</v>
      </c>
      <c r="D75" s="200" t="s">
        <v>663</v>
      </c>
      <c r="E75" s="200" t="s">
        <v>303</v>
      </c>
      <c r="F75" s="200" t="s">
        <v>664</v>
      </c>
      <c r="G75" s="200" t="s">
        <v>665</v>
      </c>
      <c r="H75" s="200" t="s">
        <v>261</v>
      </c>
      <c r="I75" s="200">
        <v>2.083</v>
      </c>
      <c r="J75" s="200" t="s">
        <v>663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1">
        <v>0</v>
      </c>
      <c r="T75" s="201">
        <v>0</v>
      </c>
      <c r="U75" s="201">
        <v>0</v>
      </c>
      <c r="V75" s="201">
        <v>0</v>
      </c>
      <c r="W75" s="200"/>
      <c r="X75" s="200">
        <v>0</v>
      </c>
      <c r="Y75" s="200"/>
      <c r="Z75" s="200"/>
      <c r="AA75" s="187">
        <v>0</v>
      </c>
      <c r="AD75" s="195">
        <f t="shared" si="5"/>
        <v>0</v>
      </c>
    </row>
    <row r="76" spans="1:29" s="195" customFormat="1" ht="25.5" customHeight="1">
      <c r="A76" s="168">
        <v>66</v>
      </c>
      <c r="B76" s="186" t="s">
        <v>301</v>
      </c>
      <c r="C76" s="200" t="s">
        <v>305</v>
      </c>
      <c r="D76" s="200" t="s">
        <v>666</v>
      </c>
      <c r="E76" s="200" t="s">
        <v>304</v>
      </c>
      <c r="F76" s="200" t="s">
        <v>667</v>
      </c>
      <c r="G76" s="200" t="s">
        <v>668</v>
      </c>
      <c r="H76" s="200" t="s">
        <v>327</v>
      </c>
      <c r="I76" s="200">
        <v>1</v>
      </c>
      <c r="J76" s="200" t="s">
        <v>666</v>
      </c>
      <c r="K76" s="201">
        <v>0</v>
      </c>
      <c r="L76" s="201">
        <v>23</v>
      </c>
      <c r="M76" s="201">
        <v>23</v>
      </c>
      <c r="N76" s="201">
        <v>0</v>
      </c>
      <c r="O76" s="201">
        <v>20</v>
      </c>
      <c r="P76" s="201">
        <v>3</v>
      </c>
      <c r="Q76" s="201">
        <v>0</v>
      </c>
      <c r="R76" s="201">
        <v>0</v>
      </c>
      <c r="S76" s="201">
        <v>23</v>
      </c>
      <c r="T76" s="201">
        <v>0</v>
      </c>
      <c r="U76" s="201">
        <v>0</v>
      </c>
      <c r="V76" s="201">
        <v>174</v>
      </c>
      <c r="W76" s="200"/>
      <c r="X76" s="200" t="s">
        <v>669</v>
      </c>
      <c r="Y76" s="200" t="s">
        <v>339</v>
      </c>
      <c r="Z76" s="200" t="s">
        <v>331</v>
      </c>
      <c r="AA76" s="187">
        <v>1</v>
      </c>
      <c r="AC76" s="169">
        <f aca="true" t="shared" si="6" ref="AC76:AC82">I76*M76</f>
        <v>23</v>
      </c>
    </row>
    <row r="77" spans="1:29" s="195" customFormat="1" ht="25.5">
      <c r="A77" s="168">
        <v>67</v>
      </c>
      <c r="B77" s="186" t="s">
        <v>301</v>
      </c>
      <c r="C77" s="200" t="s">
        <v>176</v>
      </c>
      <c r="D77" s="200" t="s">
        <v>670</v>
      </c>
      <c r="E77" s="200" t="s">
        <v>304</v>
      </c>
      <c r="F77" s="200" t="s">
        <v>671</v>
      </c>
      <c r="G77" s="200" t="s">
        <v>672</v>
      </c>
      <c r="H77" s="200" t="s">
        <v>327</v>
      </c>
      <c r="I77" s="200">
        <v>1.13</v>
      </c>
      <c r="J77" s="200" t="s">
        <v>673</v>
      </c>
      <c r="K77" s="201">
        <v>0</v>
      </c>
      <c r="L77" s="201">
        <v>0</v>
      </c>
      <c r="M77" s="201">
        <v>13</v>
      </c>
      <c r="N77" s="201">
        <v>0</v>
      </c>
      <c r="O77" s="201">
        <v>9</v>
      </c>
      <c r="P77" s="201">
        <v>4</v>
      </c>
      <c r="Q77" s="201">
        <v>0</v>
      </c>
      <c r="R77" s="201">
        <v>0</v>
      </c>
      <c r="S77" s="201">
        <v>12</v>
      </c>
      <c r="T77" s="201">
        <v>1</v>
      </c>
      <c r="U77" s="201">
        <v>0</v>
      </c>
      <c r="V77" s="201">
        <v>793.1</v>
      </c>
      <c r="W77" s="200"/>
      <c r="X77" s="200" t="s">
        <v>674</v>
      </c>
      <c r="Y77" s="200" t="s">
        <v>675</v>
      </c>
      <c r="Z77" s="200" t="s">
        <v>335</v>
      </c>
      <c r="AA77" s="187">
        <v>1</v>
      </c>
      <c r="AC77" s="169">
        <f t="shared" si="6"/>
        <v>14.689999999999998</v>
      </c>
    </row>
    <row r="78" spans="1:29" s="195" customFormat="1" ht="25.5">
      <c r="A78" s="168">
        <v>68</v>
      </c>
      <c r="B78" s="186" t="s">
        <v>301</v>
      </c>
      <c r="C78" s="200" t="s">
        <v>176</v>
      </c>
      <c r="D78" s="200" t="s">
        <v>676</v>
      </c>
      <c r="E78" s="200" t="s">
        <v>304</v>
      </c>
      <c r="F78" s="200" t="s">
        <v>677</v>
      </c>
      <c r="G78" s="200" t="s">
        <v>678</v>
      </c>
      <c r="H78" s="200" t="s">
        <v>327</v>
      </c>
      <c r="I78" s="200">
        <v>2.17</v>
      </c>
      <c r="J78" s="200" t="s">
        <v>673</v>
      </c>
      <c r="K78" s="201">
        <v>0</v>
      </c>
      <c r="L78" s="201">
        <v>0</v>
      </c>
      <c r="M78" s="201">
        <v>17</v>
      </c>
      <c r="N78" s="201">
        <v>0</v>
      </c>
      <c r="O78" s="201">
        <v>10</v>
      </c>
      <c r="P78" s="201">
        <v>7</v>
      </c>
      <c r="Q78" s="201">
        <v>0</v>
      </c>
      <c r="R78" s="201">
        <v>0</v>
      </c>
      <c r="S78" s="201">
        <v>15</v>
      </c>
      <c r="T78" s="201">
        <v>2</v>
      </c>
      <c r="U78" s="201">
        <v>0</v>
      </c>
      <c r="V78" s="201">
        <v>857.9</v>
      </c>
      <c r="W78" s="200"/>
      <c r="X78" s="200" t="s">
        <v>679</v>
      </c>
      <c r="Y78" s="200" t="s">
        <v>338</v>
      </c>
      <c r="Z78" s="200" t="s">
        <v>680</v>
      </c>
      <c r="AA78" s="187">
        <v>1</v>
      </c>
      <c r="AC78" s="169">
        <f t="shared" si="6"/>
        <v>36.89</v>
      </c>
    </row>
    <row r="79" spans="1:29" s="195" customFormat="1" ht="25.5">
      <c r="A79" s="168">
        <v>69</v>
      </c>
      <c r="B79" s="186" t="s">
        <v>301</v>
      </c>
      <c r="C79" s="200" t="s">
        <v>337</v>
      </c>
      <c r="D79" s="200" t="s">
        <v>681</v>
      </c>
      <c r="E79" s="200" t="s">
        <v>304</v>
      </c>
      <c r="F79" s="200" t="s">
        <v>682</v>
      </c>
      <c r="G79" s="200" t="s">
        <v>683</v>
      </c>
      <c r="H79" s="200" t="s">
        <v>327</v>
      </c>
      <c r="I79" s="200">
        <v>1.25</v>
      </c>
      <c r="J79" s="200" t="s">
        <v>684</v>
      </c>
      <c r="K79" s="201">
        <v>0</v>
      </c>
      <c r="L79" s="201">
        <v>0</v>
      </c>
      <c r="M79" s="201">
        <v>38</v>
      </c>
      <c r="N79" s="201">
        <v>0</v>
      </c>
      <c r="O79" s="201">
        <v>8</v>
      </c>
      <c r="P79" s="201">
        <v>28</v>
      </c>
      <c r="Q79" s="201">
        <v>0</v>
      </c>
      <c r="R79" s="201">
        <v>0</v>
      </c>
      <c r="S79" s="201">
        <v>30</v>
      </c>
      <c r="T79" s="201">
        <v>6</v>
      </c>
      <c r="U79" s="201">
        <v>2</v>
      </c>
      <c r="V79" s="201">
        <v>798.6</v>
      </c>
      <c r="W79" s="200"/>
      <c r="X79" s="200" t="s">
        <v>685</v>
      </c>
      <c r="Y79" s="200" t="s">
        <v>336</v>
      </c>
      <c r="Z79" s="200" t="s">
        <v>335</v>
      </c>
      <c r="AA79" s="187">
        <v>1</v>
      </c>
      <c r="AC79" s="169">
        <f t="shared" si="6"/>
        <v>47.5</v>
      </c>
    </row>
    <row r="80" spans="1:29" s="195" customFormat="1" ht="25.5" customHeight="1">
      <c r="A80" s="168">
        <v>70</v>
      </c>
      <c r="B80" s="186" t="s">
        <v>301</v>
      </c>
      <c r="C80" s="200" t="s">
        <v>305</v>
      </c>
      <c r="D80" s="200" t="s">
        <v>686</v>
      </c>
      <c r="E80" s="200" t="s">
        <v>304</v>
      </c>
      <c r="F80" s="200" t="s">
        <v>687</v>
      </c>
      <c r="G80" s="200" t="s">
        <v>688</v>
      </c>
      <c r="H80" s="200" t="s">
        <v>327</v>
      </c>
      <c r="I80" s="200">
        <v>1.95</v>
      </c>
      <c r="J80" s="200" t="s">
        <v>684</v>
      </c>
      <c r="K80" s="201">
        <v>0</v>
      </c>
      <c r="L80" s="201">
        <v>0</v>
      </c>
      <c r="M80" s="201">
        <v>48</v>
      </c>
      <c r="N80" s="201">
        <v>0</v>
      </c>
      <c r="O80" s="201">
        <v>8</v>
      </c>
      <c r="P80" s="201">
        <v>39</v>
      </c>
      <c r="Q80" s="201">
        <v>0</v>
      </c>
      <c r="R80" s="201">
        <v>0</v>
      </c>
      <c r="S80" s="201">
        <v>30</v>
      </c>
      <c r="T80" s="201">
        <v>17</v>
      </c>
      <c r="U80" s="201">
        <v>1</v>
      </c>
      <c r="V80" s="201">
        <v>483.3</v>
      </c>
      <c r="W80" s="200"/>
      <c r="X80" s="200" t="s">
        <v>689</v>
      </c>
      <c r="Y80" s="200" t="s">
        <v>336</v>
      </c>
      <c r="Z80" s="200" t="s">
        <v>335</v>
      </c>
      <c r="AA80" s="187">
        <v>1</v>
      </c>
      <c r="AC80" s="169">
        <f t="shared" si="6"/>
        <v>93.6</v>
      </c>
    </row>
    <row r="81" spans="1:29" s="195" customFormat="1" ht="114.75">
      <c r="A81" s="168">
        <v>71</v>
      </c>
      <c r="B81" s="186" t="s">
        <v>301</v>
      </c>
      <c r="C81" s="200" t="s">
        <v>299</v>
      </c>
      <c r="D81" s="200" t="s">
        <v>326</v>
      </c>
      <c r="E81" s="200" t="s">
        <v>303</v>
      </c>
      <c r="F81" s="200" t="s">
        <v>690</v>
      </c>
      <c r="G81" s="200" t="s">
        <v>691</v>
      </c>
      <c r="H81" s="200" t="s">
        <v>327</v>
      </c>
      <c r="I81" s="200">
        <v>0.75</v>
      </c>
      <c r="J81" s="200" t="s">
        <v>692</v>
      </c>
      <c r="K81" s="201">
        <v>0</v>
      </c>
      <c r="L81" s="201">
        <v>0</v>
      </c>
      <c r="M81" s="201">
        <v>3</v>
      </c>
      <c r="N81" s="201">
        <v>0</v>
      </c>
      <c r="O81" s="201">
        <v>0</v>
      </c>
      <c r="P81" s="201">
        <v>3</v>
      </c>
      <c r="Q81" s="201">
        <v>0</v>
      </c>
      <c r="R81" s="201">
        <v>0</v>
      </c>
      <c r="S81" s="201">
        <v>0</v>
      </c>
      <c r="T81" s="201">
        <v>3</v>
      </c>
      <c r="U81" s="201">
        <v>0</v>
      </c>
      <c r="V81" s="201">
        <v>127.1</v>
      </c>
      <c r="W81" s="200"/>
      <c r="X81" s="200" t="s">
        <v>693</v>
      </c>
      <c r="Y81" s="200" t="s">
        <v>694</v>
      </c>
      <c r="Z81" s="200" t="s">
        <v>335</v>
      </c>
      <c r="AA81" s="187">
        <v>1</v>
      </c>
      <c r="AC81" s="169">
        <f t="shared" si="6"/>
        <v>2.25</v>
      </c>
    </row>
    <row r="82" spans="1:29" s="195" customFormat="1" ht="25.5" customHeight="1">
      <c r="A82" s="168">
        <v>72</v>
      </c>
      <c r="B82" s="186" t="s">
        <v>301</v>
      </c>
      <c r="C82" s="200" t="s">
        <v>300</v>
      </c>
      <c r="D82" s="200" t="s">
        <v>486</v>
      </c>
      <c r="E82" s="200" t="s">
        <v>332</v>
      </c>
      <c r="F82" s="200" t="s">
        <v>695</v>
      </c>
      <c r="G82" s="200" t="s">
        <v>696</v>
      </c>
      <c r="H82" s="200" t="s">
        <v>327</v>
      </c>
      <c r="I82" s="200">
        <v>16.283</v>
      </c>
      <c r="J82" s="200" t="s">
        <v>697</v>
      </c>
      <c r="K82" s="201">
        <v>0</v>
      </c>
      <c r="L82" s="201">
        <v>0</v>
      </c>
      <c r="M82" s="201">
        <v>20</v>
      </c>
      <c r="N82" s="201">
        <v>0</v>
      </c>
      <c r="O82" s="201">
        <v>0</v>
      </c>
      <c r="P82" s="201">
        <v>20</v>
      </c>
      <c r="Q82" s="201">
        <v>0</v>
      </c>
      <c r="R82" s="201">
        <v>0</v>
      </c>
      <c r="S82" s="201">
        <v>14</v>
      </c>
      <c r="T82" s="201">
        <v>6</v>
      </c>
      <c r="U82" s="201">
        <v>0</v>
      </c>
      <c r="V82" s="201">
        <v>39</v>
      </c>
      <c r="W82" s="200"/>
      <c r="X82" s="200" t="s">
        <v>698</v>
      </c>
      <c r="Y82" s="200" t="s">
        <v>699</v>
      </c>
      <c r="Z82" s="200" t="s">
        <v>335</v>
      </c>
      <c r="AA82" s="187">
        <v>1</v>
      </c>
      <c r="AC82" s="169">
        <f t="shared" si="6"/>
        <v>325.66</v>
      </c>
    </row>
    <row r="83" spans="1:30" s="195" customFormat="1" ht="25.5">
      <c r="A83" s="168">
        <v>73</v>
      </c>
      <c r="B83" s="186" t="s">
        <v>301</v>
      </c>
      <c r="C83" s="200" t="s">
        <v>337</v>
      </c>
      <c r="D83" s="200" t="s">
        <v>700</v>
      </c>
      <c r="E83" s="200" t="s">
        <v>304</v>
      </c>
      <c r="F83" s="200" t="s">
        <v>701</v>
      </c>
      <c r="G83" s="200" t="s">
        <v>702</v>
      </c>
      <c r="H83" s="200" t="s">
        <v>261</v>
      </c>
      <c r="I83" s="200">
        <v>6.75</v>
      </c>
      <c r="J83" s="200" t="s">
        <v>700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v>0</v>
      </c>
      <c r="U83" s="201">
        <v>0</v>
      </c>
      <c r="V83" s="201">
        <v>0</v>
      </c>
      <c r="W83" s="200"/>
      <c r="X83" s="200">
        <v>0</v>
      </c>
      <c r="Y83" s="200"/>
      <c r="Z83" s="200"/>
      <c r="AA83" s="187">
        <v>0</v>
      </c>
      <c r="AD83" s="195">
        <f>I83*M83</f>
        <v>0</v>
      </c>
    </row>
    <row r="84" spans="1:30" s="195" customFormat="1" ht="38.25">
      <c r="A84" s="168">
        <v>74</v>
      </c>
      <c r="B84" s="186" t="s">
        <v>301</v>
      </c>
      <c r="C84" s="200" t="s">
        <v>305</v>
      </c>
      <c r="D84" s="200" t="s">
        <v>703</v>
      </c>
      <c r="E84" s="200" t="s">
        <v>304</v>
      </c>
      <c r="F84" s="200" t="s">
        <v>704</v>
      </c>
      <c r="G84" s="200" t="s">
        <v>705</v>
      </c>
      <c r="H84" s="200" t="s">
        <v>261</v>
      </c>
      <c r="I84" s="200">
        <v>9</v>
      </c>
      <c r="J84" s="200" t="s">
        <v>706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0"/>
      <c r="X84" s="200">
        <v>0</v>
      </c>
      <c r="Y84" s="200"/>
      <c r="Z84" s="200"/>
      <c r="AA84" s="187">
        <v>0</v>
      </c>
      <c r="AD84" s="195">
        <f>I84*M84</f>
        <v>0</v>
      </c>
    </row>
    <row r="85" spans="1:29" s="195" customFormat="1" ht="140.25" customHeight="1">
      <c r="A85" s="168">
        <v>75</v>
      </c>
      <c r="B85" s="186" t="s">
        <v>301</v>
      </c>
      <c r="C85" s="200" t="s">
        <v>299</v>
      </c>
      <c r="D85" s="200" t="s">
        <v>707</v>
      </c>
      <c r="E85" s="200" t="s">
        <v>304</v>
      </c>
      <c r="F85" s="200" t="s">
        <v>708</v>
      </c>
      <c r="G85" s="200" t="s">
        <v>709</v>
      </c>
      <c r="H85" s="200" t="s">
        <v>327</v>
      </c>
      <c r="I85" s="200">
        <v>1.033</v>
      </c>
      <c r="J85" s="200" t="s">
        <v>707</v>
      </c>
      <c r="K85" s="201">
        <v>0</v>
      </c>
      <c r="L85" s="201">
        <v>12</v>
      </c>
      <c r="M85" s="201">
        <v>15</v>
      </c>
      <c r="N85" s="201">
        <v>0</v>
      </c>
      <c r="O85" s="201">
        <v>12</v>
      </c>
      <c r="P85" s="201">
        <v>3</v>
      </c>
      <c r="Q85" s="201">
        <v>0</v>
      </c>
      <c r="R85" s="201">
        <v>0</v>
      </c>
      <c r="S85" s="201">
        <v>13</v>
      </c>
      <c r="T85" s="201">
        <v>2</v>
      </c>
      <c r="U85" s="201">
        <v>0</v>
      </c>
      <c r="V85" s="201">
        <v>101</v>
      </c>
      <c r="W85" s="200"/>
      <c r="X85" s="200" t="s">
        <v>710</v>
      </c>
      <c r="Y85" s="200" t="s">
        <v>694</v>
      </c>
      <c r="Z85" s="200" t="s">
        <v>331</v>
      </c>
      <c r="AA85" s="187">
        <v>1</v>
      </c>
      <c r="AC85" s="169">
        <f>I85*M85</f>
        <v>15.495</v>
      </c>
    </row>
    <row r="86" spans="1:29" s="195" customFormat="1" ht="140.25">
      <c r="A86" s="168">
        <v>76</v>
      </c>
      <c r="B86" s="186" t="s">
        <v>301</v>
      </c>
      <c r="C86" s="200" t="s">
        <v>305</v>
      </c>
      <c r="D86" s="200" t="s">
        <v>711</v>
      </c>
      <c r="E86" s="200" t="s">
        <v>304</v>
      </c>
      <c r="F86" s="200" t="s">
        <v>712</v>
      </c>
      <c r="G86" s="200" t="s">
        <v>713</v>
      </c>
      <c r="H86" s="200" t="s">
        <v>327</v>
      </c>
      <c r="I86" s="200">
        <v>2</v>
      </c>
      <c r="J86" s="200" t="s">
        <v>711</v>
      </c>
      <c r="K86" s="201">
        <v>0</v>
      </c>
      <c r="L86" s="201">
        <v>4</v>
      </c>
      <c r="M86" s="201">
        <v>30</v>
      </c>
      <c r="N86" s="201">
        <v>0</v>
      </c>
      <c r="O86" s="201">
        <v>4</v>
      </c>
      <c r="P86" s="201">
        <v>25</v>
      </c>
      <c r="Q86" s="201">
        <v>0</v>
      </c>
      <c r="R86" s="201">
        <v>0</v>
      </c>
      <c r="S86" s="201">
        <v>12</v>
      </c>
      <c r="T86" s="201">
        <v>17</v>
      </c>
      <c r="U86" s="201">
        <v>1</v>
      </c>
      <c r="V86" s="201">
        <v>172</v>
      </c>
      <c r="W86" s="200" t="s">
        <v>340</v>
      </c>
      <c r="X86" s="200" t="s">
        <v>714</v>
      </c>
      <c r="Y86" s="200" t="s">
        <v>715</v>
      </c>
      <c r="Z86" s="200" t="s">
        <v>335</v>
      </c>
      <c r="AA86" s="187">
        <v>1</v>
      </c>
      <c r="AC86" s="169">
        <f>I86*M86</f>
        <v>60</v>
      </c>
    </row>
    <row r="87" spans="1:29" s="195" customFormat="1" ht="51">
      <c r="A87" s="168">
        <v>77</v>
      </c>
      <c r="B87" s="186" t="s">
        <v>301</v>
      </c>
      <c r="C87" s="200" t="s">
        <v>299</v>
      </c>
      <c r="D87" s="200" t="s">
        <v>716</v>
      </c>
      <c r="E87" s="200" t="s">
        <v>304</v>
      </c>
      <c r="F87" s="200" t="s">
        <v>717</v>
      </c>
      <c r="G87" s="200" t="s">
        <v>718</v>
      </c>
      <c r="H87" s="200" t="s">
        <v>327</v>
      </c>
      <c r="I87" s="200">
        <v>3.267</v>
      </c>
      <c r="J87" s="200" t="s">
        <v>716</v>
      </c>
      <c r="K87" s="201">
        <v>3</v>
      </c>
      <c r="L87" s="201">
        <v>0</v>
      </c>
      <c r="M87" s="201">
        <v>4</v>
      </c>
      <c r="N87" s="201">
        <v>0</v>
      </c>
      <c r="O87" s="201">
        <v>3</v>
      </c>
      <c r="P87" s="201">
        <v>1</v>
      </c>
      <c r="Q87" s="201">
        <v>0</v>
      </c>
      <c r="R87" s="201">
        <v>0</v>
      </c>
      <c r="S87" s="201">
        <v>4</v>
      </c>
      <c r="T87" s="201">
        <v>0</v>
      </c>
      <c r="U87" s="201">
        <v>0</v>
      </c>
      <c r="V87" s="201">
        <v>74</v>
      </c>
      <c r="W87" s="200"/>
      <c r="X87" s="200" t="s">
        <v>719</v>
      </c>
      <c r="Y87" s="200" t="s">
        <v>339</v>
      </c>
      <c r="Z87" s="200" t="s">
        <v>335</v>
      </c>
      <c r="AA87" s="187">
        <v>1</v>
      </c>
      <c r="AC87" s="169">
        <f>I87*M87</f>
        <v>13.068</v>
      </c>
    </row>
    <row r="88" spans="1:29" s="195" customFormat="1" ht="63.75" customHeight="1">
      <c r="A88" s="168">
        <v>78</v>
      </c>
      <c r="B88" s="186" t="s">
        <v>301</v>
      </c>
      <c r="C88" s="200" t="s">
        <v>305</v>
      </c>
      <c r="D88" s="200" t="s">
        <v>720</v>
      </c>
      <c r="E88" s="200" t="s">
        <v>304</v>
      </c>
      <c r="F88" s="200" t="s">
        <v>721</v>
      </c>
      <c r="G88" s="200" t="s">
        <v>722</v>
      </c>
      <c r="H88" s="200" t="s">
        <v>327</v>
      </c>
      <c r="I88" s="200">
        <v>2.05</v>
      </c>
      <c r="J88" s="200" t="s">
        <v>720</v>
      </c>
      <c r="K88" s="201">
        <v>0</v>
      </c>
      <c r="L88" s="201">
        <v>56</v>
      </c>
      <c r="M88" s="201">
        <v>61</v>
      </c>
      <c r="N88" s="201">
        <v>0</v>
      </c>
      <c r="O88" s="201">
        <v>56</v>
      </c>
      <c r="P88" s="201">
        <v>4</v>
      </c>
      <c r="Q88" s="201">
        <v>0</v>
      </c>
      <c r="R88" s="201">
        <v>0</v>
      </c>
      <c r="S88" s="201">
        <v>50</v>
      </c>
      <c r="T88" s="201">
        <v>10</v>
      </c>
      <c r="U88" s="201">
        <v>1</v>
      </c>
      <c r="V88" s="201">
        <v>191</v>
      </c>
      <c r="W88" s="200" t="s">
        <v>302</v>
      </c>
      <c r="X88" s="200" t="s">
        <v>723</v>
      </c>
      <c r="Y88" s="200" t="s">
        <v>330</v>
      </c>
      <c r="Z88" s="200" t="s">
        <v>331</v>
      </c>
      <c r="AA88" s="187">
        <v>1</v>
      </c>
      <c r="AC88" s="169">
        <f>I88*M88</f>
        <v>125.04999999999998</v>
      </c>
    </row>
    <row r="89" spans="1:30" s="195" customFormat="1" ht="242.25" customHeight="1">
      <c r="A89" s="168">
        <v>79</v>
      </c>
      <c r="B89" s="186" t="s">
        <v>301</v>
      </c>
      <c r="C89" s="200" t="s">
        <v>173</v>
      </c>
      <c r="D89" s="200" t="s">
        <v>724</v>
      </c>
      <c r="E89" s="200" t="s">
        <v>304</v>
      </c>
      <c r="F89" s="200" t="s">
        <v>725</v>
      </c>
      <c r="G89" s="200" t="s">
        <v>726</v>
      </c>
      <c r="H89" s="200" t="s">
        <v>261</v>
      </c>
      <c r="I89" s="200">
        <v>3.5</v>
      </c>
      <c r="J89" s="200" t="s">
        <v>727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0</v>
      </c>
      <c r="W89" s="200"/>
      <c r="X89" s="200">
        <v>0</v>
      </c>
      <c r="Y89" s="200"/>
      <c r="Z89" s="200"/>
      <c r="AA89" s="187">
        <v>0</v>
      </c>
      <c r="AC89" s="169"/>
      <c r="AD89" s="195">
        <f>I89*M89</f>
        <v>0</v>
      </c>
    </row>
    <row r="90" spans="1:30" s="195" customFormat="1" ht="63.75">
      <c r="A90" s="168">
        <v>80</v>
      </c>
      <c r="B90" s="186" t="s">
        <v>301</v>
      </c>
      <c r="C90" s="200" t="s">
        <v>173</v>
      </c>
      <c r="D90" s="200" t="s">
        <v>728</v>
      </c>
      <c r="E90" s="200" t="s">
        <v>304</v>
      </c>
      <c r="F90" s="200" t="s">
        <v>729</v>
      </c>
      <c r="G90" s="200" t="s">
        <v>730</v>
      </c>
      <c r="H90" s="200" t="s">
        <v>261</v>
      </c>
      <c r="I90" s="200">
        <v>8.133</v>
      </c>
      <c r="J90" s="200" t="s">
        <v>728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v>0</v>
      </c>
      <c r="U90" s="201">
        <v>0</v>
      </c>
      <c r="V90" s="201">
        <v>0</v>
      </c>
      <c r="W90" s="200"/>
      <c r="X90" s="200">
        <v>0</v>
      </c>
      <c r="Y90" s="200"/>
      <c r="Z90" s="200"/>
      <c r="AA90" s="187">
        <v>0</v>
      </c>
      <c r="AD90" s="195">
        <f>I90*M90</f>
        <v>0</v>
      </c>
    </row>
    <row r="91" spans="1:29" s="195" customFormat="1" ht="63.75">
      <c r="A91" s="168">
        <v>81</v>
      </c>
      <c r="B91" s="186" t="s">
        <v>301</v>
      </c>
      <c r="C91" s="200" t="s">
        <v>299</v>
      </c>
      <c r="D91" s="200" t="s">
        <v>731</v>
      </c>
      <c r="E91" s="200" t="s">
        <v>304</v>
      </c>
      <c r="F91" s="200" t="s">
        <v>732</v>
      </c>
      <c r="G91" s="200" t="s">
        <v>733</v>
      </c>
      <c r="H91" s="200" t="s">
        <v>327</v>
      </c>
      <c r="I91" s="200">
        <v>1.183</v>
      </c>
      <c r="J91" s="200" t="s">
        <v>731</v>
      </c>
      <c r="K91" s="201">
        <v>5</v>
      </c>
      <c r="L91" s="201"/>
      <c r="M91" s="201">
        <v>7</v>
      </c>
      <c r="N91" s="201">
        <v>0</v>
      </c>
      <c r="O91" s="201">
        <v>5</v>
      </c>
      <c r="P91" s="201">
        <v>2</v>
      </c>
      <c r="Q91" s="201">
        <v>0</v>
      </c>
      <c r="R91" s="201">
        <v>0</v>
      </c>
      <c r="S91" s="201">
        <v>1</v>
      </c>
      <c r="T91" s="201">
        <v>6</v>
      </c>
      <c r="U91" s="201">
        <v>0</v>
      </c>
      <c r="V91" s="201">
        <v>8</v>
      </c>
      <c r="W91" s="200"/>
      <c r="X91" s="200" t="s">
        <v>734</v>
      </c>
      <c r="Y91" s="200" t="s">
        <v>336</v>
      </c>
      <c r="Z91" s="200" t="s">
        <v>331</v>
      </c>
      <c r="AA91" s="187">
        <v>1</v>
      </c>
      <c r="AC91" s="169">
        <f>I91*M91</f>
        <v>8.281</v>
      </c>
    </row>
    <row r="92" spans="1:30" s="195" customFormat="1" ht="25.5" customHeight="1">
      <c r="A92" s="168">
        <v>82</v>
      </c>
      <c r="B92" s="186" t="s">
        <v>301</v>
      </c>
      <c r="C92" s="200" t="s">
        <v>337</v>
      </c>
      <c r="D92" s="200" t="s">
        <v>700</v>
      </c>
      <c r="E92" s="200" t="s">
        <v>304</v>
      </c>
      <c r="F92" s="200" t="s">
        <v>735</v>
      </c>
      <c r="G92" s="200" t="s">
        <v>736</v>
      </c>
      <c r="H92" s="200" t="s">
        <v>261</v>
      </c>
      <c r="I92" s="200">
        <v>8.617</v>
      </c>
      <c r="J92" s="200" t="s">
        <v>700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1">
        <v>0</v>
      </c>
      <c r="T92" s="201">
        <v>0</v>
      </c>
      <c r="U92" s="201">
        <v>0</v>
      </c>
      <c r="V92" s="201">
        <v>0</v>
      </c>
      <c r="W92" s="200"/>
      <c r="X92" s="200">
        <v>0</v>
      </c>
      <c r="Y92" s="200"/>
      <c r="Z92" s="200"/>
      <c r="AA92" s="187">
        <v>0</v>
      </c>
      <c r="AC92" s="169"/>
      <c r="AD92" s="195">
        <f>I92*M92</f>
        <v>0</v>
      </c>
    </row>
    <row r="93" spans="1:29" s="195" customFormat="1" ht="242.25">
      <c r="A93" s="168">
        <v>83</v>
      </c>
      <c r="B93" s="186" t="s">
        <v>301</v>
      </c>
      <c r="C93" s="200" t="s">
        <v>305</v>
      </c>
      <c r="D93" s="200" t="s">
        <v>681</v>
      </c>
      <c r="E93" s="200" t="s">
        <v>304</v>
      </c>
      <c r="F93" s="200" t="s">
        <v>737</v>
      </c>
      <c r="G93" s="200" t="s">
        <v>738</v>
      </c>
      <c r="H93" s="200" t="s">
        <v>327</v>
      </c>
      <c r="I93" s="200">
        <v>1.467</v>
      </c>
      <c r="J93" s="200" t="s">
        <v>681</v>
      </c>
      <c r="K93" s="201">
        <v>0</v>
      </c>
      <c r="L93" s="201">
        <v>8</v>
      </c>
      <c r="M93" s="201">
        <v>38</v>
      </c>
      <c r="N93" s="201">
        <v>0</v>
      </c>
      <c r="O93" s="201">
        <v>8</v>
      </c>
      <c r="P93" s="201">
        <v>28</v>
      </c>
      <c r="Q93" s="201">
        <v>0</v>
      </c>
      <c r="R93" s="201">
        <v>0</v>
      </c>
      <c r="S93" s="201">
        <v>30</v>
      </c>
      <c r="T93" s="201">
        <v>6</v>
      </c>
      <c r="U93" s="201">
        <v>2</v>
      </c>
      <c r="V93" s="201">
        <v>477</v>
      </c>
      <c r="W93" s="200" t="s">
        <v>739</v>
      </c>
      <c r="X93" s="200" t="s">
        <v>740</v>
      </c>
      <c r="Y93" s="200" t="s">
        <v>330</v>
      </c>
      <c r="Z93" s="200" t="s">
        <v>335</v>
      </c>
      <c r="AA93" s="187">
        <v>1</v>
      </c>
      <c r="AC93" s="169">
        <f>I93*M93</f>
        <v>55.746</v>
      </c>
    </row>
    <row r="94" spans="1:30" s="195" customFormat="1" ht="25.5" customHeight="1">
      <c r="A94" s="168">
        <v>84</v>
      </c>
      <c r="B94" s="186" t="s">
        <v>301</v>
      </c>
      <c r="C94" s="200" t="s">
        <v>173</v>
      </c>
      <c r="D94" s="200" t="s">
        <v>741</v>
      </c>
      <c r="E94" s="200" t="s">
        <v>304</v>
      </c>
      <c r="F94" s="200" t="s">
        <v>742</v>
      </c>
      <c r="G94" s="200" t="s">
        <v>743</v>
      </c>
      <c r="H94" s="200" t="s">
        <v>261</v>
      </c>
      <c r="I94" s="200">
        <v>10.25</v>
      </c>
      <c r="J94" s="200" t="s">
        <v>741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1">
        <v>0</v>
      </c>
      <c r="T94" s="201">
        <v>0</v>
      </c>
      <c r="U94" s="201">
        <v>0</v>
      </c>
      <c r="V94" s="201">
        <v>0</v>
      </c>
      <c r="W94" s="200"/>
      <c r="X94" s="200">
        <v>0</v>
      </c>
      <c r="Y94" s="200"/>
      <c r="Z94" s="200"/>
      <c r="AA94" s="187">
        <v>0</v>
      </c>
      <c r="AC94" s="169"/>
      <c r="AD94" s="195">
        <f>I94*M94</f>
        <v>0</v>
      </c>
    </row>
    <row r="95" spans="1:30" s="195" customFormat="1" ht="153" customHeight="1">
      <c r="A95" s="168">
        <v>85</v>
      </c>
      <c r="B95" s="186" t="s">
        <v>301</v>
      </c>
      <c r="C95" s="200" t="s">
        <v>173</v>
      </c>
      <c r="D95" s="200" t="s">
        <v>744</v>
      </c>
      <c r="E95" s="200" t="s">
        <v>304</v>
      </c>
      <c r="F95" s="200" t="s">
        <v>745</v>
      </c>
      <c r="G95" s="200" t="s">
        <v>746</v>
      </c>
      <c r="H95" s="200" t="s">
        <v>261</v>
      </c>
      <c r="I95" s="200">
        <v>1.283</v>
      </c>
      <c r="J95" s="200" t="s">
        <v>744</v>
      </c>
      <c r="K95" s="201">
        <v>0</v>
      </c>
      <c r="L95" s="201"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1">
        <v>0</v>
      </c>
      <c r="T95" s="201">
        <v>0</v>
      </c>
      <c r="U95" s="201">
        <v>0</v>
      </c>
      <c r="V95" s="201">
        <v>0</v>
      </c>
      <c r="W95" s="200"/>
      <c r="X95" s="200">
        <v>0</v>
      </c>
      <c r="Y95" s="200"/>
      <c r="Z95" s="200"/>
      <c r="AA95" s="187">
        <v>0</v>
      </c>
      <c r="AC95" s="169"/>
      <c r="AD95" s="195">
        <f>I95*M95</f>
        <v>0</v>
      </c>
    </row>
    <row r="96" spans="1:30" s="195" customFormat="1" ht="140.25" customHeight="1">
      <c r="A96" s="168">
        <v>86</v>
      </c>
      <c r="B96" s="186" t="s">
        <v>301</v>
      </c>
      <c r="C96" s="200" t="s">
        <v>337</v>
      </c>
      <c r="D96" s="200" t="s">
        <v>700</v>
      </c>
      <c r="E96" s="200" t="s">
        <v>304</v>
      </c>
      <c r="F96" s="200" t="s">
        <v>747</v>
      </c>
      <c r="G96" s="200" t="s">
        <v>748</v>
      </c>
      <c r="H96" s="200" t="s">
        <v>261</v>
      </c>
      <c r="I96" s="200">
        <v>5.333</v>
      </c>
      <c r="J96" s="200" t="s">
        <v>700</v>
      </c>
      <c r="K96" s="201">
        <v>0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1">
        <v>0</v>
      </c>
      <c r="T96" s="201">
        <v>0</v>
      </c>
      <c r="U96" s="201">
        <v>0</v>
      </c>
      <c r="V96" s="201">
        <v>0</v>
      </c>
      <c r="W96" s="200"/>
      <c r="X96" s="200">
        <v>0</v>
      </c>
      <c r="Y96" s="200"/>
      <c r="Z96" s="200"/>
      <c r="AA96" s="187">
        <v>0</v>
      </c>
      <c r="AC96" s="169"/>
      <c r="AD96" s="195">
        <f>I96*M96</f>
        <v>0</v>
      </c>
    </row>
    <row r="97" spans="1:29" s="195" customFormat="1" ht="51" customHeight="1">
      <c r="A97" s="168">
        <v>87</v>
      </c>
      <c r="B97" s="186" t="s">
        <v>301</v>
      </c>
      <c r="C97" s="200" t="s">
        <v>176</v>
      </c>
      <c r="D97" s="200" t="s">
        <v>749</v>
      </c>
      <c r="E97" s="200" t="s">
        <v>304</v>
      </c>
      <c r="F97" s="200" t="s">
        <v>750</v>
      </c>
      <c r="G97" s="200" t="s">
        <v>751</v>
      </c>
      <c r="H97" s="200" t="s">
        <v>327</v>
      </c>
      <c r="I97" s="200">
        <v>2.117</v>
      </c>
      <c r="J97" s="200" t="s">
        <v>749</v>
      </c>
      <c r="K97" s="201">
        <v>0</v>
      </c>
      <c r="L97" s="201">
        <v>107</v>
      </c>
      <c r="M97" s="201">
        <v>204</v>
      </c>
      <c r="N97" s="201">
        <v>0</v>
      </c>
      <c r="O97" s="201">
        <v>107</v>
      </c>
      <c r="P97" s="201">
        <v>96</v>
      </c>
      <c r="Q97" s="201">
        <v>0</v>
      </c>
      <c r="R97" s="201">
        <v>0</v>
      </c>
      <c r="S97" s="201">
        <v>5</v>
      </c>
      <c r="T97" s="201">
        <v>198</v>
      </c>
      <c r="U97" s="201">
        <v>1</v>
      </c>
      <c r="V97" s="201">
        <v>1188</v>
      </c>
      <c r="W97" s="200" t="s">
        <v>398</v>
      </c>
      <c r="X97" s="200" t="s">
        <v>752</v>
      </c>
      <c r="Y97" s="200" t="s">
        <v>339</v>
      </c>
      <c r="Z97" s="200" t="s">
        <v>335</v>
      </c>
      <c r="AA97" s="187">
        <v>1</v>
      </c>
      <c r="AC97" s="169">
        <f>I97*M97</f>
        <v>431.868</v>
      </c>
    </row>
    <row r="98" spans="1:29" s="195" customFormat="1" ht="25.5" customHeight="1">
      <c r="A98" s="168">
        <v>88</v>
      </c>
      <c r="B98" s="186" t="s">
        <v>301</v>
      </c>
      <c r="C98" s="200" t="s">
        <v>305</v>
      </c>
      <c r="D98" s="200" t="s">
        <v>753</v>
      </c>
      <c r="E98" s="200" t="s">
        <v>332</v>
      </c>
      <c r="F98" s="200" t="s">
        <v>754</v>
      </c>
      <c r="G98" s="200" t="s">
        <v>755</v>
      </c>
      <c r="H98" s="200" t="s">
        <v>327</v>
      </c>
      <c r="I98" s="200">
        <v>4.333</v>
      </c>
      <c r="J98" s="200" t="s">
        <v>305</v>
      </c>
      <c r="K98" s="201">
        <v>0</v>
      </c>
      <c r="L98" s="201">
        <v>9</v>
      </c>
      <c r="M98" s="201">
        <v>18</v>
      </c>
      <c r="N98" s="201">
        <v>0</v>
      </c>
      <c r="O98" s="201">
        <v>9</v>
      </c>
      <c r="P98" s="201">
        <v>9</v>
      </c>
      <c r="Q98" s="201">
        <v>0</v>
      </c>
      <c r="R98" s="201">
        <v>0</v>
      </c>
      <c r="S98" s="201">
        <v>18</v>
      </c>
      <c r="T98" s="201">
        <v>0</v>
      </c>
      <c r="U98" s="201">
        <v>0</v>
      </c>
      <c r="V98" s="201">
        <v>105</v>
      </c>
      <c r="W98" s="200"/>
      <c r="X98" s="200" t="s">
        <v>756</v>
      </c>
      <c r="Y98" s="200" t="s">
        <v>336</v>
      </c>
      <c r="Z98" s="200" t="s">
        <v>335</v>
      </c>
      <c r="AA98" s="187">
        <v>1</v>
      </c>
      <c r="AC98" s="169">
        <f>I98*M98</f>
        <v>77.994</v>
      </c>
    </row>
    <row r="99" spans="1:30" s="195" customFormat="1" ht="25.5" customHeight="1">
      <c r="A99" s="168">
        <v>89</v>
      </c>
      <c r="B99" s="186" t="s">
        <v>301</v>
      </c>
      <c r="C99" s="200" t="s">
        <v>305</v>
      </c>
      <c r="D99" s="200" t="s">
        <v>757</v>
      </c>
      <c r="E99" s="200" t="s">
        <v>304</v>
      </c>
      <c r="F99" s="200" t="s">
        <v>758</v>
      </c>
      <c r="G99" s="200" t="s">
        <v>759</v>
      </c>
      <c r="H99" s="200" t="s">
        <v>261</v>
      </c>
      <c r="I99" s="200">
        <v>4.25</v>
      </c>
      <c r="J99" s="200" t="s">
        <v>305</v>
      </c>
      <c r="K99" s="201">
        <v>0</v>
      </c>
      <c r="L99" s="201">
        <v>0</v>
      </c>
      <c r="M99" s="201">
        <v>0</v>
      </c>
      <c r="N99" s="201">
        <v>0</v>
      </c>
      <c r="O99" s="201">
        <v>0</v>
      </c>
      <c r="P99" s="201">
        <v>0</v>
      </c>
      <c r="Q99" s="201">
        <v>0</v>
      </c>
      <c r="R99" s="201">
        <v>0</v>
      </c>
      <c r="S99" s="201">
        <v>0</v>
      </c>
      <c r="T99" s="201">
        <v>0</v>
      </c>
      <c r="U99" s="201">
        <v>0</v>
      </c>
      <c r="V99" s="201">
        <v>0</v>
      </c>
      <c r="W99" s="200"/>
      <c r="X99" s="200">
        <v>0</v>
      </c>
      <c r="Y99" s="200"/>
      <c r="Z99" s="200"/>
      <c r="AA99" s="187">
        <v>0</v>
      </c>
      <c r="AC99" s="169"/>
      <c r="AD99" s="195">
        <f>I99*M99</f>
        <v>0</v>
      </c>
    </row>
    <row r="100" spans="1:30" s="195" customFormat="1" ht="12.75">
      <c r="A100" s="168">
        <v>90</v>
      </c>
      <c r="B100" s="186" t="s">
        <v>301</v>
      </c>
      <c r="C100" s="200" t="s">
        <v>305</v>
      </c>
      <c r="D100" s="200" t="s">
        <v>760</v>
      </c>
      <c r="E100" s="200" t="s">
        <v>304</v>
      </c>
      <c r="F100" s="200" t="s">
        <v>761</v>
      </c>
      <c r="G100" s="200" t="s">
        <v>762</v>
      </c>
      <c r="H100" s="200" t="s">
        <v>261</v>
      </c>
      <c r="I100" s="200">
        <v>2.25</v>
      </c>
      <c r="J100" s="200" t="s">
        <v>305</v>
      </c>
      <c r="K100" s="201">
        <v>0</v>
      </c>
      <c r="L100" s="201">
        <v>0</v>
      </c>
      <c r="M100" s="201">
        <v>0</v>
      </c>
      <c r="N100" s="201">
        <v>0</v>
      </c>
      <c r="O100" s="201">
        <v>0</v>
      </c>
      <c r="P100" s="201">
        <v>0</v>
      </c>
      <c r="Q100" s="201">
        <v>0</v>
      </c>
      <c r="R100" s="201">
        <v>0</v>
      </c>
      <c r="S100" s="201">
        <v>0</v>
      </c>
      <c r="T100" s="201">
        <v>0</v>
      </c>
      <c r="U100" s="201">
        <v>0</v>
      </c>
      <c r="V100" s="201">
        <v>0</v>
      </c>
      <c r="W100" s="200"/>
      <c r="X100" s="200">
        <v>0</v>
      </c>
      <c r="Y100" s="200"/>
      <c r="Z100" s="200"/>
      <c r="AA100" s="187">
        <v>0</v>
      </c>
      <c r="AC100" s="169"/>
      <c r="AD100" s="195">
        <f>I100*M100</f>
        <v>0</v>
      </c>
    </row>
    <row r="101" spans="1:30" s="195" customFormat="1" ht="12.75">
      <c r="A101" s="168">
        <v>91</v>
      </c>
      <c r="B101" s="186" t="s">
        <v>301</v>
      </c>
      <c r="C101" s="200" t="s">
        <v>173</v>
      </c>
      <c r="D101" s="200" t="s">
        <v>763</v>
      </c>
      <c r="E101" s="200" t="s">
        <v>304</v>
      </c>
      <c r="F101" s="200" t="s">
        <v>764</v>
      </c>
      <c r="G101" s="200" t="s">
        <v>765</v>
      </c>
      <c r="H101" s="200" t="s">
        <v>261</v>
      </c>
      <c r="I101" s="200">
        <v>4</v>
      </c>
      <c r="J101" s="200" t="s">
        <v>173</v>
      </c>
      <c r="K101" s="201">
        <v>0</v>
      </c>
      <c r="L101" s="201">
        <v>0</v>
      </c>
      <c r="M101" s="201">
        <v>0</v>
      </c>
      <c r="N101" s="201">
        <v>0</v>
      </c>
      <c r="O101" s="201">
        <v>0</v>
      </c>
      <c r="P101" s="201">
        <v>0</v>
      </c>
      <c r="Q101" s="201">
        <v>0</v>
      </c>
      <c r="R101" s="201">
        <v>0</v>
      </c>
      <c r="S101" s="201">
        <v>0</v>
      </c>
      <c r="T101" s="201">
        <v>0</v>
      </c>
      <c r="U101" s="201">
        <v>0</v>
      </c>
      <c r="V101" s="201">
        <v>0</v>
      </c>
      <c r="W101" s="200"/>
      <c r="X101" s="200">
        <v>0</v>
      </c>
      <c r="Y101" s="200"/>
      <c r="Z101" s="200"/>
      <c r="AA101" s="187">
        <v>0</v>
      </c>
      <c r="AC101" s="169"/>
      <c r="AD101" s="195">
        <f>I101*M101</f>
        <v>0</v>
      </c>
    </row>
    <row r="102" spans="1:29" s="195" customFormat="1" ht="25.5">
      <c r="A102" s="168">
        <v>92</v>
      </c>
      <c r="B102" s="186" t="s">
        <v>301</v>
      </c>
      <c r="C102" s="200" t="s">
        <v>337</v>
      </c>
      <c r="D102" s="200" t="s">
        <v>766</v>
      </c>
      <c r="E102" s="200" t="s">
        <v>332</v>
      </c>
      <c r="F102" s="200" t="s">
        <v>767</v>
      </c>
      <c r="G102" s="200" t="s">
        <v>768</v>
      </c>
      <c r="H102" s="200" t="s">
        <v>327</v>
      </c>
      <c r="I102" s="200">
        <v>1.7</v>
      </c>
      <c r="J102" s="200" t="s">
        <v>337</v>
      </c>
      <c r="K102" s="201">
        <v>0</v>
      </c>
      <c r="L102" s="201">
        <v>0</v>
      </c>
      <c r="M102" s="201">
        <v>17</v>
      </c>
      <c r="N102" s="201">
        <v>0</v>
      </c>
      <c r="O102" s="201">
        <v>0</v>
      </c>
      <c r="P102" s="201">
        <v>17</v>
      </c>
      <c r="Q102" s="201">
        <v>0</v>
      </c>
      <c r="R102" s="201">
        <v>0</v>
      </c>
      <c r="S102" s="201">
        <v>14</v>
      </c>
      <c r="T102" s="201">
        <v>3</v>
      </c>
      <c r="U102" s="201">
        <v>0</v>
      </c>
      <c r="V102" s="201">
        <v>15</v>
      </c>
      <c r="W102" s="200"/>
      <c r="X102" s="200" t="s">
        <v>769</v>
      </c>
      <c r="Y102" s="200" t="s">
        <v>336</v>
      </c>
      <c r="Z102" s="200" t="s">
        <v>335</v>
      </c>
      <c r="AA102" s="187">
        <v>1</v>
      </c>
      <c r="AC102" s="169">
        <f>I102*M102</f>
        <v>28.9</v>
      </c>
    </row>
    <row r="103" spans="1:30" s="195" customFormat="1" ht="12.75">
      <c r="A103" s="168">
        <v>93</v>
      </c>
      <c r="B103" s="186" t="s">
        <v>301</v>
      </c>
      <c r="C103" s="200" t="s">
        <v>173</v>
      </c>
      <c r="D103" s="200" t="s">
        <v>770</v>
      </c>
      <c r="E103" s="200" t="s">
        <v>304</v>
      </c>
      <c r="F103" s="200" t="s">
        <v>771</v>
      </c>
      <c r="G103" s="200" t="s">
        <v>772</v>
      </c>
      <c r="H103" s="200" t="s">
        <v>261</v>
      </c>
      <c r="I103" s="200">
        <v>1</v>
      </c>
      <c r="J103" s="200" t="s">
        <v>173</v>
      </c>
      <c r="K103" s="201">
        <v>0</v>
      </c>
      <c r="L103" s="201">
        <v>0</v>
      </c>
      <c r="M103" s="201">
        <v>0</v>
      </c>
      <c r="N103" s="201">
        <v>0</v>
      </c>
      <c r="O103" s="201">
        <v>0</v>
      </c>
      <c r="P103" s="201">
        <v>0</v>
      </c>
      <c r="Q103" s="201">
        <v>0</v>
      </c>
      <c r="R103" s="201">
        <v>0</v>
      </c>
      <c r="S103" s="201">
        <v>0</v>
      </c>
      <c r="T103" s="201">
        <v>0</v>
      </c>
      <c r="U103" s="201">
        <v>0</v>
      </c>
      <c r="V103" s="201">
        <v>0</v>
      </c>
      <c r="W103" s="200"/>
      <c r="X103" s="200">
        <v>0</v>
      </c>
      <c r="Y103" s="200"/>
      <c r="Z103" s="200"/>
      <c r="AA103" s="187">
        <v>0</v>
      </c>
      <c r="AC103" s="169"/>
      <c r="AD103" s="195">
        <f>I103*M103</f>
        <v>0</v>
      </c>
    </row>
    <row r="104" spans="1:29" s="195" customFormat="1" ht="25.5">
      <c r="A104" s="168">
        <v>94</v>
      </c>
      <c r="B104" s="186" t="s">
        <v>301</v>
      </c>
      <c r="C104" s="200" t="s">
        <v>299</v>
      </c>
      <c r="D104" s="200" t="s">
        <v>329</v>
      </c>
      <c r="E104" s="200" t="s">
        <v>304</v>
      </c>
      <c r="F104" s="200" t="s">
        <v>773</v>
      </c>
      <c r="G104" s="200" t="s">
        <v>774</v>
      </c>
      <c r="H104" s="200" t="s">
        <v>327</v>
      </c>
      <c r="I104" s="200">
        <v>2.5</v>
      </c>
      <c r="J104" s="200" t="s">
        <v>299</v>
      </c>
      <c r="K104" s="201">
        <v>2</v>
      </c>
      <c r="L104" s="201">
        <v>0</v>
      </c>
      <c r="M104" s="201">
        <v>4</v>
      </c>
      <c r="N104" s="201">
        <v>0</v>
      </c>
      <c r="O104" s="201">
        <v>2</v>
      </c>
      <c r="P104" s="201">
        <v>2</v>
      </c>
      <c r="Q104" s="201">
        <v>0</v>
      </c>
      <c r="R104" s="201">
        <v>0</v>
      </c>
      <c r="S104" s="201">
        <v>4</v>
      </c>
      <c r="T104" s="201">
        <v>0</v>
      </c>
      <c r="U104" s="201">
        <v>0</v>
      </c>
      <c r="V104" s="201">
        <v>18</v>
      </c>
      <c r="W104" s="200"/>
      <c r="X104" s="200" t="s">
        <v>775</v>
      </c>
      <c r="Y104" s="200" t="s">
        <v>339</v>
      </c>
      <c r="Z104" s="200" t="s">
        <v>335</v>
      </c>
      <c r="AA104" s="187">
        <v>1</v>
      </c>
      <c r="AC104" s="169">
        <f>I104*M104</f>
        <v>10</v>
      </c>
    </row>
    <row r="105" spans="1:30" s="195" customFormat="1" ht="12.75">
      <c r="A105" s="168">
        <v>95</v>
      </c>
      <c r="B105" s="186" t="s">
        <v>301</v>
      </c>
      <c r="C105" s="200" t="s">
        <v>305</v>
      </c>
      <c r="D105" s="200" t="s">
        <v>776</v>
      </c>
      <c r="E105" s="200" t="s">
        <v>304</v>
      </c>
      <c r="F105" s="200" t="s">
        <v>777</v>
      </c>
      <c r="G105" s="200" t="s">
        <v>778</v>
      </c>
      <c r="H105" s="200" t="s">
        <v>261</v>
      </c>
      <c r="I105" s="200">
        <v>1</v>
      </c>
      <c r="J105" s="200" t="s">
        <v>305</v>
      </c>
      <c r="K105" s="201">
        <v>0</v>
      </c>
      <c r="L105" s="201">
        <v>0</v>
      </c>
      <c r="M105" s="201">
        <v>0</v>
      </c>
      <c r="N105" s="201">
        <v>0</v>
      </c>
      <c r="O105" s="201">
        <v>0</v>
      </c>
      <c r="P105" s="201">
        <v>0</v>
      </c>
      <c r="Q105" s="201">
        <v>0</v>
      </c>
      <c r="R105" s="201">
        <v>0</v>
      </c>
      <c r="S105" s="201">
        <v>0</v>
      </c>
      <c r="T105" s="201">
        <v>0</v>
      </c>
      <c r="U105" s="201">
        <v>0</v>
      </c>
      <c r="V105" s="201">
        <v>0</v>
      </c>
      <c r="W105" s="200"/>
      <c r="X105" s="200">
        <v>0</v>
      </c>
      <c r="Y105" s="200"/>
      <c r="Z105" s="200"/>
      <c r="AA105" s="187">
        <v>0</v>
      </c>
      <c r="AC105" s="169"/>
      <c r="AD105" s="195">
        <f>I105*M105</f>
        <v>0</v>
      </c>
    </row>
    <row r="106" spans="1:29" s="195" customFormat="1" ht="89.25">
      <c r="A106" s="168">
        <v>96</v>
      </c>
      <c r="B106" s="186" t="s">
        <v>301</v>
      </c>
      <c r="C106" s="200" t="s">
        <v>305</v>
      </c>
      <c r="D106" s="200" t="s">
        <v>720</v>
      </c>
      <c r="E106" s="200" t="s">
        <v>304</v>
      </c>
      <c r="F106" s="200" t="s">
        <v>779</v>
      </c>
      <c r="G106" s="200" t="s">
        <v>780</v>
      </c>
      <c r="H106" s="200" t="s">
        <v>327</v>
      </c>
      <c r="I106" s="200">
        <v>0.533</v>
      </c>
      <c r="J106" s="200" t="s">
        <v>305</v>
      </c>
      <c r="K106" s="201">
        <v>0</v>
      </c>
      <c r="L106" s="201">
        <v>66</v>
      </c>
      <c r="M106" s="201">
        <v>71</v>
      </c>
      <c r="N106" s="201">
        <v>0</v>
      </c>
      <c r="O106" s="201">
        <v>66</v>
      </c>
      <c r="P106" s="201">
        <v>4</v>
      </c>
      <c r="Q106" s="201">
        <v>0</v>
      </c>
      <c r="R106" s="201">
        <v>0</v>
      </c>
      <c r="S106" s="201">
        <v>50</v>
      </c>
      <c r="T106" s="201">
        <v>20</v>
      </c>
      <c r="U106" s="201">
        <v>1</v>
      </c>
      <c r="V106" s="201">
        <v>186</v>
      </c>
      <c r="W106" s="200" t="s">
        <v>302</v>
      </c>
      <c r="X106" s="200" t="s">
        <v>781</v>
      </c>
      <c r="Y106" s="200" t="s">
        <v>330</v>
      </c>
      <c r="Z106" s="200" t="s">
        <v>331</v>
      </c>
      <c r="AA106" s="187">
        <v>1</v>
      </c>
      <c r="AC106" s="169">
        <f>I106*M106</f>
        <v>37.843</v>
      </c>
    </row>
    <row r="107" spans="1:29" s="195" customFormat="1" ht="89.25">
      <c r="A107" s="168">
        <v>97</v>
      </c>
      <c r="B107" s="186" t="s">
        <v>301</v>
      </c>
      <c r="C107" s="200" t="s">
        <v>305</v>
      </c>
      <c r="D107" s="200" t="s">
        <v>782</v>
      </c>
      <c r="E107" s="200" t="s">
        <v>304</v>
      </c>
      <c r="F107" s="200" t="s">
        <v>783</v>
      </c>
      <c r="G107" s="200" t="s">
        <v>784</v>
      </c>
      <c r="H107" s="200" t="s">
        <v>327</v>
      </c>
      <c r="I107" s="200">
        <v>2.4</v>
      </c>
      <c r="J107" s="200" t="s">
        <v>305</v>
      </c>
      <c r="K107" s="201">
        <v>0</v>
      </c>
      <c r="L107" s="201">
        <v>10</v>
      </c>
      <c r="M107" s="201">
        <v>12</v>
      </c>
      <c r="N107" s="201">
        <v>0</v>
      </c>
      <c r="O107" s="201">
        <v>10</v>
      </c>
      <c r="P107" s="201">
        <v>1</v>
      </c>
      <c r="Q107" s="201">
        <v>0</v>
      </c>
      <c r="R107" s="201">
        <v>0</v>
      </c>
      <c r="S107" s="201">
        <v>11</v>
      </c>
      <c r="T107" s="201">
        <v>0</v>
      </c>
      <c r="U107" s="201">
        <v>1</v>
      </c>
      <c r="V107" s="201">
        <v>98</v>
      </c>
      <c r="W107" s="200" t="s">
        <v>302</v>
      </c>
      <c r="X107" s="200" t="s">
        <v>785</v>
      </c>
      <c r="Y107" s="200" t="s">
        <v>339</v>
      </c>
      <c r="Z107" s="200" t="s">
        <v>331</v>
      </c>
      <c r="AA107" s="187">
        <v>1</v>
      </c>
      <c r="AC107" s="169">
        <f>I107*M107</f>
        <v>28.799999999999997</v>
      </c>
    </row>
    <row r="108" spans="1:29" s="195" customFormat="1" ht="178.5">
      <c r="A108" s="168">
        <v>98</v>
      </c>
      <c r="B108" s="186" t="s">
        <v>301</v>
      </c>
      <c r="C108" s="200" t="s">
        <v>176</v>
      </c>
      <c r="D108" s="200" t="s">
        <v>786</v>
      </c>
      <c r="E108" s="200" t="s">
        <v>303</v>
      </c>
      <c r="F108" s="200" t="s">
        <v>787</v>
      </c>
      <c r="G108" s="200" t="s">
        <v>788</v>
      </c>
      <c r="H108" s="200" t="s">
        <v>327</v>
      </c>
      <c r="I108" s="200">
        <v>1</v>
      </c>
      <c r="J108" s="200" t="s">
        <v>299</v>
      </c>
      <c r="K108" s="201">
        <v>0</v>
      </c>
      <c r="L108" s="201">
        <v>1</v>
      </c>
      <c r="M108" s="201">
        <v>2</v>
      </c>
      <c r="N108" s="201">
        <v>0</v>
      </c>
      <c r="O108" s="201">
        <v>1</v>
      </c>
      <c r="P108" s="201">
        <v>0</v>
      </c>
      <c r="Q108" s="201">
        <v>0</v>
      </c>
      <c r="R108" s="201">
        <v>0</v>
      </c>
      <c r="S108" s="201">
        <v>1</v>
      </c>
      <c r="T108" s="201">
        <v>0</v>
      </c>
      <c r="U108" s="201">
        <v>1</v>
      </c>
      <c r="V108" s="201">
        <v>14</v>
      </c>
      <c r="W108" s="200" t="s">
        <v>552</v>
      </c>
      <c r="X108" s="200" t="s">
        <v>789</v>
      </c>
      <c r="Y108" s="200" t="s">
        <v>336</v>
      </c>
      <c r="Z108" s="200" t="s">
        <v>331</v>
      </c>
      <c r="AA108" s="187">
        <v>1</v>
      </c>
      <c r="AC108" s="169">
        <f>I108*M108</f>
        <v>2</v>
      </c>
    </row>
    <row r="109" spans="1:30" s="195" customFormat="1" ht="12.75">
      <c r="A109" s="168">
        <v>99</v>
      </c>
      <c r="B109" s="186" t="s">
        <v>301</v>
      </c>
      <c r="C109" s="200" t="s">
        <v>305</v>
      </c>
      <c r="D109" s="200" t="s">
        <v>790</v>
      </c>
      <c r="E109" s="200" t="s">
        <v>304</v>
      </c>
      <c r="F109" s="200" t="s">
        <v>791</v>
      </c>
      <c r="G109" s="200" t="s">
        <v>792</v>
      </c>
      <c r="H109" s="200" t="s">
        <v>261</v>
      </c>
      <c r="I109" s="200">
        <v>0.117</v>
      </c>
      <c r="J109" s="200" t="s">
        <v>305</v>
      </c>
      <c r="K109" s="201">
        <v>0</v>
      </c>
      <c r="L109" s="201">
        <v>0</v>
      </c>
      <c r="M109" s="201">
        <v>0</v>
      </c>
      <c r="N109" s="201">
        <v>0</v>
      </c>
      <c r="O109" s="201">
        <v>0</v>
      </c>
      <c r="P109" s="201">
        <v>0</v>
      </c>
      <c r="Q109" s="201">
        <v>0</v>
      </c>
      <c r="R109" s="201">
        <v>0</v>
      </c>
      <c r="S109" s="201">
        <v>0</v>
      </c>
      <c r="T109" s="201">
        <v>0</v>
      </c>
      <c r="U109" s="201">
        <v>0</v>
      </c>
      <c r="V109" s="201">
        <v>0</v>
      </c>
      <c r="W109" s="200"/>
      <c r="X109" s="200">
        <v>0</v>
      </c>
      <c r="Y109" s="200"/>
      <c r="Z109" s="200"/>
      <c r="AA109" s="187">
        <v>0</v>
      </c>
      <c r="AC109" s="169"/>
      <c r="AD109" s="195">
        <f>I109*M109</f>
        <v>0</v>
      </c>
    </row>
    <row r="110" spans="1:29" s="195" customFormat="1" ht="89.25">
      <c r="A110" s="168">
        <v>100</v>
      </c>
      <c r="B110" s="186" t="s">
        <v>301</v>
      </c>
      <c r="C110" s="200" t="s">
        <v>299</v>
      </c>
      <c r="D110" s="200" t="s">
        <v>793</v>
      </c>
      <c r="E110" s="200" t="s">
        <v>332</v>
      </c>
      <c r="F110" s="200" t="s">
        <v>794</v>
      </c>
      <c r="G110" s="200" t="s">
        <v>795</v>
      </c>
      <c r="H110" s="200" t="s">
        <v>327</v>
      </c>
      <c r="I110" s="200">
        <v>1.333</v>
      </c>
      <c r="J110" s="200" t="s">
        <v>299</v>
      </c>
      <c r="K110" s="201">
        <v>0</v>
      </c>
      <c r="L110" s="201">
        <v>20</v>
      </c>
      <c r="M110" s="201">
        <v>23</v>
      </c>
      <c r="N110" s="201">
        <v>0</v>
      </c>
      <c r="O110" s="201">
        <v>20</v>
      </c>
      <c r="P110" s="201">
        <v>2</v>
      </c>
      <c r="Q110" s="201">
        <v>0</v>
      </c>
      <c r="R110" s="201">
        <v>0</v>
      </c>
      <c r="S110" s="201">
        <v>22</v>
      </c>
      <c r="T110" s="201">
        <v>0</v>
      </c>
      <c r="U110" s="201">
        <v>1</v>
      </c>
      <c r="V110" s="201">
        <v>116</v>
      </c>
      <c r="W110" s="200" t="s">
        <v>302</v>
      </c>
      <c r="X110" s="200" t="s">
        <v>796</v>
      </c>
      <c r="Y110" s="200" t="s">
        <v>330</v>
      </c>
      <c r="Z110" s="200" t="s">
        <v>331</v>
      </c>
      <c r="AA110" s="187">
        <v>1</v>
      </c>
      <c r="AC110" s="169">
        <f>I110*M110</f>
        <v>30.659</v>
      </c>
    </row>
    <row r="111" spans="1:30" s="195" customFormat="1" ht="12.75">
      <c r="A111" s="168">
        <v>101</v>
      </c>
      <c r="B111" s="186" t="s">
        <v>301</v>
      </c>
      <c r="C111" s="200" t="s">
        <v>173</v>
      </c>
      <c r="D111" s="200" t="s">
        <v>797</v>
      </c>
      <c r="E111" s="200" t="s">
        <v>304</v>
      </c>
      <c r="F111" s="200" t="s">
        <v>798</v>
      </c>
      <c r="G111" s="200" t="s">
        <v>799</v>
      </c>
      <c r="H111" s="200" t="s">
        <v>261</v>
      </c>
      <c r="I111" s="200">
        <v>3.417</v>
      </c>
      <c r="J111" s="200" t="s">
        <v>173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1">
        <v>0</v>
      </c>
      <c r="V111" s="201">
        <v>0</v>
      </c>
      <c r="W111" s="200"/>
      <c r="X111" s="200">
        <v>0</v>
      </c>
      <c r="Y111" s="200"/>
      <c r="Z111" s="200"/>
      <c r="AA111" s="187">
        <v>0</v>
      </c>
      <c r="AC111" s="169"/>
      <c r="AD111" s="195">
        <f>I111*M111</f>
        <v>0</v>
      </c>
    </row>
    <row r="112" spans="1:30" s="195" customFormat="1" ht="12.75">
      <c r="A112" s="168">
        <v>102</v>
      </c>
      <c r="B112" s="186" t="s">
        <v>301</v>
      </c>
      <c r="C112" s="200" t="s">
        <v>173</v>
      </c>
      <c r="D112" s="200" t="s">
        <v>800</v>
      </c>
      <c r="E112" s="200" t="s">
        <v>304</v>
      </c>
      <c r="F112" s="200" t="s">
        <v>801</v>
      </c>
      <c r="G112" s="200" t="s">
        <v>802</v>
      </c>
      <c r="H112" s="200" t="s">
        <v>261</v>
      </c>
      <c r="I112" s="200">
        <v>8</v>
      </c>
      <c r="J112" s="200" t="s">
        <v>173</v>
      </c>
      <c r="K112" s="201">
        <v>0</v>
      </c>
      <c r="L112" s="201">
        <v>0</v>
      </c>
      <c r="M112" s="201">
        <v>0</v>
      </c>
      <c r="N112" s="201">
        <v>0</v>
      </c>
      <c r="O112" s="201">
        <v>0</v>
      </c>
      <c r="P112" s="201">
        <v>0</v>
      </c>
      <c r="Q112" s="201">
        <v>0</v>
      </c>
      <c r="R112" s="201">
        <v>0</v>
      </c>
      <c r="S112" s="201">
        <v>0</v>
      </c>
      <c r="T112" s="201">
        <v>0</v>
      </c>
      <c r="U112" s="201">
        <v>0</v>
      </c>
      <c r="V112" s="201">
        <v>0</v>
      </c>
      <c r="W112" s="200"/>
      <c r="X112" s="200">
        <v>0</v>
      </c>
      <c r="Y112" s="200"/>
      <c r="Z112" s="200"/>
      <c r="AA112" s="187">
        <v>0</v>
      </c>
      <c r="AC112" s="169"/>
      <c r="AD112" s="195">
        <f>I112*M112</f>
        <v>0</v>
      </c>
    </row>
    <row r="113" spans="1:30" s="195" customFormat="1" ht="12.75">
      <c r="A113" s="168">
        <v>103</v>
      </c>
      <c r="B113" s="186" t="s">
        <v>301</v>
      </c>
      <c r="C113" s="200" t="s">
        <v>305</v>
      </c>
      <c r="D113" s="200" t="s">
        <v>803</v>
      </c>
      <c r="E113" s="200" t="s">
        <v>304</v>
      </c>
      <c r="F113" s="200" t="s">
        <v>804</v>
      </c>
      <c r="G113" s="200" t="s">
        <v>805</v>
      </c>
      <c r="H113" s="200" t="s">
        <v>261</v>
      </c>
      <c r="I113" s="200">
        <v>1.317</v>
      </c>
      <c r="J113" s="200" t="s">
        <v>305</v>
      </c>
      <c r="K113" s="201">
        <v>0</v>
      </c>
      <c r="L113" s="201">
        <v>0</v>
      </c>
      <c r="M113" s="201">
        <v>0</v>
      </c>
      <c r="N113" s="201">
        <v>0</v>
      </c>
      <c r="O113" s="201">
        <v>0</v>
      </c>
      <c r="P113" s="201">
        <v>0</v>
      </c>
      <c r="Q113" s="201">
        <v>0</v>
      </c>
      <c r="R113" s="201">
        <v>0</v>
      </c>
      <c r="S113" s="201">
        <v>0</v>
      </c>
      <c r="T113" s="201">
        <v>0</v>
      </c>
      <c r="U113" s="201">
        <v>0</v>
      </c>
      <c r="V113" s="201">
        <v>0</v>
      </c>
      <c r="W113" s="200"/>
      <c r="X113" s="200">
        <v>0</v>
      </c>
      <c r="Y113" s="200"/>
      <c r="Z113" s="200"/>
      <c r="AA113" s="187">
        <v>0</v>
      </c>
      <c r="AC113" s="169"/>
      <c r="AD113" s="195">
        <f>I113*M113</f>
        <v>0</v>
      </c>
    </row>
    <row r="114" spans="1:30" s="195" customFormat="1" ht="12.75">
      <c r="A114" s="168">
        <v>104</v>
      </c>
      <c r="B114" s="186" t="s">
        <v>301</v>
      </c>
      <c r="C114" s="200" t="s">
        <v>305</v>
      </c>
      <c r="D114" s="200" t="s">
        <v>806</v>
      </c>
      <c r="E114" s="200" t="s">
        <v>304</v>
      </c>
      <c r="F114" s="200" t="s">
        <v>807</v>
      </c>
      <c r="G114" s="200" t="s">
        <v>808</v>
      </c>
      <c r="H114" s="200" t="s">
        <v>261</v>
      </c>
      <c r="I114" s="200">
        <v>26.833</v>
      </c>
      <c r="J114" s="200" t="s">
        <v>305</v>
      </c>
      <c r="K114" s="201">
        <v>0</v>
      </c>
      <c r="L114" s="201">
        <v>0</v>
      </c>
      <c r="M114" s="201">
        <v>0</v>
      </c>
      <c r="N114" s="201">
        <v>0</v>
      </c>
      <c r="O114" s="201">
        <v>0</v>
      </c>
      <c r="P114" s="201">
        <v>0</v>
      </c>
      <c r="Q114" s="201">
        <v>0</v>
      </c>
      <c r="R114" s="201">
        <v>0</v>
      </c>
      <c r="S114" s="201">
        <v>0</v>
      </c>
      <c r="T114" s="201">
        <v>0</v>
      </c>
      <c r="U114" s="201">
        <v>0</v>
      </c>
      <c r="V114" s="201">
        <v>0</v>
      </c>
      <c r="W114" s="200"/>
      <c r="X114" s="200">
        <v>0</v>
      </c>
      <c r="Y114" s="200"/>
      <c r="Z114" s="200"/>
      <c r="AA114" s="187">
        <v>0</v>
      </c>
      <c r="AC114" s="169"/>
      <c r="AD114" s="195">
        <f>I114*M114</f>
        <v>0</v>
      </c>
    </row>
    <row r="115" spans="1:29" s="195" customFormat="1" ht="25.5">
      <c r="A115" s="168">
        <v>105</v>
      </c>
      <c r="B115" s="186" t="s">
        <v>301</v>
      </c>
      <c r="C115" s="200" t="s">
        <v>299</v>
      </c>
      <c r="D115" s="200" t="s">
        <v>809</v>
      </c>
      <c r="E115" s="200" t="s">
        <v>304</v>
      </c>
      <c r="F115" s="200" t="s">
        <v>810</v>
      </c>
      <c r="G115" s="200" t="s">
        <v>811</v>
      </c>
      <c r="H115" s="200" t="s">
        <v>327</v>
      </c>
      <c r="I115" s="200">
        <v>1.95</v>
      </c>
      <c r="J115" s="200" t="s">
        <v>299</v>
      </c>
      <c r="K115" s="201">
        <v>0</v>
      </c>
      <c r="L115" s="201">
        <v>11</v>
      </c>
      <c r="M115" s="201">
        <v>15</v>
      </c>
      <c r="N115" s="201">
        <v>0</v>
      </c>
      <c r="O115" s="201">
        <v>11</v>
      </c>
      <c r="P115" s="201">
        <v>4</v>
      </c>
      <c r="Q115" s="201">
        <v>0</v>
      </c>
      <c r="R115" s="201">
        <v>0</v>
      </c>
      <c r="S115" s="201">
        <v>2</v>
      </c>
      <c r="T115" s="201">
        <v>13</v>
      </c>
      <c r="U115" s="201">
        <v>0</v>
      </c>
      <c r="V115" s="201">
        <v>55</v>
      </c>
      <c r="W115" s="200"/>
      <c r="X115" s="200" t="s">
        <v>812</v>
      </c>
      <c r="Y115" s="200" t="s">
        <v>339</v>
      </c>
      <c r="Z115" s="200" t="s">
        <v>331</v>
      </c>
      <c r="AA115" s="187">
        <v>1</v>
      </c>
      <c r="AC115" s="169">
        <f>I115*M115</f>
        <v>29.25</v>
      </c>
    </row>
    <row r="116" spans="1:30" s="195" customFormat="1" ht="38.25">
      <c r="A116" s="168">
        <v>106</v>
      </c>
      <c r="B116" s="186" t="s">
        <v>301</v>
      </c>
      <c r="C116" s="200" t="s">
        <v>173</v>
      </c>
      <c r="D116" s="200" t="s">
        <v>813</v>
      </c>
      <c r="E116" s="200" t="s">
        <v>304</v>
      </c>
      <c r="F116" s="200" t="s">
        <v>814</v>
      </c>
      <c r="G116" s="200" t="s">
        <v>815</v>
      </c>
      <c r="H116" s="200" t="s">
        <v>261</v>
      </c>
      <c r="I116" s="200">
        <v>3.583</v>
      </c>
      <c r="J116" s="200" t="s">
        <v>173</v>
      </c>
      <c r="K116" s="201">
        <v>0</v>
      </c>
      <c r="L116" s="201">
        <v>0</v>
      </c>
      <c r="M116" s="201">
        <v>0</v>
      </c>
      <c r="N116" s="201">
        <v>0</v>
      </c>
      <c r="O116" s="201">
        <v>0</v>
      </c>
      <c r="P116" s="201">
        <v>0</v>
      </c>
      <c r="Q116" s="201">
        <v>0</v>
      </c>
      <c r="R116" s="201">
        <v>0</v>
      </c>
      <c r="S116" s="201">
        <v>0</v>
      </c>
      <c r="T116" s="201">
        <v>0</v>
      </c>
      <c r="U116" s="201">
        <v>0</v>
      </c>
      <c r="V116" s="201">
        <v>0</v>
      </c>
      <c r="W116" s="200"/>
      <c r="X116" s="200">
        <v>0</v>
      </c>
      <c r="Y116" s="200"/>
      <c r="Z116" s="200"/>
      <c r="AA116" s="187">
        <v>0</v>
      </c>
      <c r="AC116" s="169"/>
      <c r="AD116" s="195">
        <f>I116*M116</f>
        <v>0</v>
      </c>
    </row>
    <row r="117" spans="1:30" s="195" customFormat="1" ht="38.25">
      <c r="A117" s="168">
        <v>107</v>
      </c>
      <c r="B117" s="186" t="s">
        <v>301</v>
      </c>
      <c r="C117" s="200" t="s">
        <v>173</v>
      </c>
      <c r="D117" s="200" t="s">
        <v>816</v>
      </c>
      <c r="E117" s="200" t="s">
        <v>304</v>
      </c>
      <c r="F117" s="200" t="s">
        <v>817</v>
      </c>
      <c r="G117" s="200" t="s">
        <v>818</v>
      </c>
      <c r="H117" s="200" t="s">
        <v>261</v>
      </c>
      <c r="I117" s="200">
        <v>4.667</v>
      </c>
      <c r="J117" s="200" t="s">
        <v>173</v>
      </c>
      <c r="K117" s="201">
        <v>0</v>
      </c>
      <c r="L117" s="201">
        <v>0</v>
      </c>
      <c r="M117" s="201">
        <v>0</v>
      </c>
      <c r="N117" s="201">
        <v>0</v>
      </c>
      <c r="O117" s="201">
        <v>0</v>
      </c>
      <c r="P117" s="201">
        <v>0</v>
      </c>
      <c r="Q117" s="201">
        <v>0</v>
      </c>
      <c r="R117" s="201">
        <v>0</v>
      </c>
      <c r="S117" s="201">
        <v>0</v>
      </c>
      <c r="T117" s="201">
        <v>0</v>
      </c>
      <c r="U117" s="201">
        <v>0</v>
      </c>
      <c r="V117" s="201">
        <v>0</v>
      </c>
      <c r="W117" s="200"/>
      <c r="X117" s="200">
        <v>0</v>
      </c>
      <c r="Y117" s="200"/>
      <c r="Z117" s="200"/>
      <c r="AA117" s="187">
        <v>0</v>
      </c>
      <c r="AC117" s="169"/>
      <c r="AD117" s="195">
        <f>I117*M117</f>
        <v>0</v>
      </c>
    </row>
    <row r="118" spans="1:30" s="195" customFormat="1" ht="25.5">
      <c r="A118" s="168">
        <v>108</v>
      </c>
      <c r="B118" s="186" t="s">
        <v>301</v>
      </c>
      <c r="C118" s="200" t="s">
        <v>173</v>
      </c>
      <c r="D118" s="200" t="s">
        <v>819</v>
      </c>
      <c r="E118" s="200" t="s">
        <v>304</v>
      </c>
      <c r="F118" s="200" t="s">
        <v>820</v>
      </c>
      <c r="G118" s="200" t="s">
        <v>821</v>
      </c>
      <c r="H118" s="200" t="s">
        <v>261</v>
      </c>
      <c r="I118" s="200">
        <v>1</v>
      </c>
      <c r="J118" s="200" t="s">
        <v>173</v>
      </c>
      <c r="K118" s="201">
        <v>0</v>
      </c>
      <c r="L118" s="201">
        <v>0</v>
      </c>
      <c r="M118" s="201">
        <v>0</v>
      </c>
      <c r="N118" s="201">
        <v>0</v>
      </c>
      <c r="O118" s="201">
        <v>0</v>
      </c>
      <c r="P118" s="201">
        <v>0</v>
      </c>
      <c r="Q118" s="201">
        <v>0</v>
      </c>
      <c r="R118" s="201">
        <v>0</v>
      </c>
      <c r="S118" s="201">
        <v>0</v>
      </c>
      <c r="T118" s="201">
        <v>0</v>
      </c>
      <c r="U118" s="201">
        <v>0</v>
      </c>
      <c r="V118" s="201">
        <v>0</v>
      </c>
      <c r="W118" s="200"/>
      <c r="X118" s="200">
        <v>0</v>
      </c>
      <c r="Y118" s="200"/>
      <c r="Z118" s="200"/>
      <c r="AA118" s="187">
        <v>0</v>
      </c>
      <c r="AC118" s="169"/>
      <c r="AD118" s="195">
        <f>I118*M118</f>
        <v>0</v>
      </c>
    </row>
    <row r="119" spans="1:30" s="195" customFormat="1" ht="25.5">
      <c r="A119" s="168">
        <v>109</v>
      </c>
      <c r="B119" s="186" t="s">
        <v>301</v>
      </c>
      <c r="C119" s="200" t="s">
        <v>173</v>
      </c>
      <c r="D119" s="200" t="s">
        <v>822</v>
      </c>
      <c r="E119" s="200" t="s">
        <v>304</v>
      </c>
      <c r="F119" s="200" t="s">
        <v>823</v>
      </c>
      <c r="G119" s="200" t="s">
        <v>824</v>
      </c>
      <c r="H119" s="200" t="s">
        <v>261</v>
      </c>
      <c r="I119" s="200">
        <v>0.917</v>
      </c>
      <c r="J119" s="200" t="s">
        <v>173</v>
      </c>
      <c r="K119" s="201">
        <v>0</v>
      </c>
      <c r="L119" s="201">
        <v>0</v>
      </c>
      <c r="M119" s="201">
        <v>0</v>
      </c>
      <c r="N119" s="201">
        <v>0</v>
      </c>
      <c r="O119" s="201">
        <v>0</v>
      </c>
      <c r="P119" s="201">
        <v>0</v>
      </c>
      <c r="Q119" s="201">
        <v>0</v>
      </c>
      <c r="R119" s="201">
        <v>0</v>
      </c>
      <c r="S119" s="201">
        <v>0</v>
      </c>
      <c r="T119" s="201">
        <v>0</v>
      </c>
      <c r="U119" s="201">
        <v>0</v>
      </c>
      <c r="V119" s="201">
        <v>0</v>
      </c>
      <c r="W119" s="200"/>
      <c r="X119" s="200">
        <v>0</v>
      </c>
      <c r="Y119" s="200"/>
      <c r="Z119" s="200"/>
      <c r="AA119" s="187">
        <v>0</v>
      </c>
      <c r="AC119" s="169"/>
      <c r="AD119" s="195">
        <f>I119*M119</f>
        <v>0</v>
      </c>
    </row>
    <row r="120" spans="1:29" s="195" customFormat="1" ht="25.5">
      <c r="A120" s="168">
        <v>110</v>
      </c>
      <c r="B120" s="186" t="s">
        <v>301</v>
      </c>
      <c r="C120" s="200" t="s">
        <v>299</v>
      </c>
      <c r="D120" s="200" t="s">
        <v>825</v>
      </c>
      <c r="E120" s="200" t="s">
        <v>304</v>
      </c>
      <c r="F120" s="200" t="s">
        <v>826</v>
      </c>
      <c r="G120" s="200" t="s">
        <v>827</v>
      </c>
      <c r="H120" s="200" t="s">
        <v>327</v>
      </c>
      <c r="I120" s="200">
        <v>0.667</v>
      </c>
      <c r="J120" s="200" t="s">
        <v>299</v>
      </c>
      <c r="K120" s="201">
        <v>0</v>
      </c>
      <c r="L120" s="201">
        <v>12</v>
      </c>
      <c r="M120" s="201">
        <v>12</v>
      </c>
      <c r="N120" s="201">
        <v>0</v>
      </c>
      <c r="O120" s="201">
        <v>12</v>
      </c>
      <c r="P120" s="201">
        <v>0</v>
      </c>
      <c r="Q120" s="201">
        <v>0</v>
      </c>
      <c r="R120" s="201">
        <v>0</v>
      </c>
      <c r="S120" s="201">
        <v>0</v>
      </c>
      <c r="T120" s="201">
        <v>12</v>
      </c>
      <c r="U120" s="201">
        <v>0</v>
      </c>
      <c r="V120" s="201">
        <v>73</v>
      </c>
      <c r="W120" s="200"/>
      <c r="X120" s="200" t="s">
        <v>828</v>
      </c>
      <c r="Y120" s="200" t="s">
        <v>339</v>
      </c>
      <c r="Z120" s="200" t="s">
        <v>335</v>
      </c>
      <c r="AA120" s="187">
        <v>1</v>
      </c>
      <c r="AC120" s="169">
        <f>I120*M120</f>
        <v>8.004000000000001</v>
      </c>
    </row>
    <row r="121" spans="1:30" s="195" customFormat="1" ht="25.5">
      <c r="A121" s="168">
        <v>111</v>
      </c>
      <c r="B121" s="186" t="s">
        <v>301</v>
      </c>
      <c r="C121" s="200" t="s">
        <v>337</v>
      </c>
      <c r="D121" s="200" t="s">
        <v>829</v>
      </c>
      <c r="E121" s="200" t="s">
        <v>303</v>
      </c>
      <c r="F121" s="200" t="s">
        <v>830</v>
      </c>
      <c r="G121" s="200" t="s">
        <v>831</v>
      </c>
      <c r="H121" s="200" t="s">
        <v>261</v>
      </c>
      <c r="I121" s="200">
        <v>1.583</v>
      </c>
      <c r="J121" s="200" t="s">
        <v>337</v>
      </c>
      <c r="K121" s="201">
        <v>0</v>
      </c>
      <c r="L121" s="201">
        <v>0</v>
      </c>
      <c r="M121" s="201">
        <v>0</v>
      </c>
      <c r="N121" s="201">
        <v>0</v>
      </c>
      <c r="O121" s="201">
        <v>0</v>
      </c>
      <c r="P121" s="201">
        <v>0</v>
      </c>
      <c r="Q121" s="201">
        <v>0</v>
      </c>
      <c r="R121" s="201">
        <v>0</v>
      </c>
      <c r="S121" s="201">
        <v>0</v>
      </c>
      <c r="T121" s="201">
        <v>0</v>
      </c>
      <c r="U121" s="201">
        <v>0</v>
      </c>
      <c r="V121" s="201">
        <v>0</v>
      </c>
      <c r="W121" s="200"/>
      <c r="X121" s="200">
        <v>0</v>
      </c>
      <c r="Y121" s="200"/>
      <c r="Z121" s="200"/>
      <c r="AA121" s="187">
        <v>0</v>
      </c>
      <c r="AC121" s="169"/>
      <c r="AD121" s="195">
        <f>I121*M121</f>
        <v>0</v>
      </c>
    </row>
    <row r="122" spans="1:29" s="195" customFormat="1" ht="38.25">
      <c r="A122" s="168">
        <v>112</v>
      </c>
      <c r="B122" s="186" t="s">
        <v>301</v>
      </c>
      <c r="C122" s="200" t="s">
        <v>173</v>
      </c>
      <c r="D122" s="200" t="s">
        <v>832</v>
      </c>
      <c r="E122" s="200" t="s">
        <v>304</v>
      </c>
      <c r="F122" s="200" t="s">
        <v>833</v>
      </c>
      <c r="G122" s="200" t="s">
        <v>834</v>
      </c>
      <c r="H122" s="200" t="s">
        <v>327</v>
      </c>
      <c r="I122" s="200">
        <v>1.5</v>
      </c>
      <c r="J122" s="200" t="s">
        <v>173</v>
      </c>
      <c r="K122" s="201">
        <v>0</v>
      </c>
      <c r="L122" s="201">
        <v>257</v>
      </c>
      <c r="M122" s="201">
        <v>479</v>
      </c>
      <c r="N122" s="201">
        <v>0</v>
      </c>
      <c r="O122" s="201">
        <v>257</v>
      </c>
      <c r="P122" s="201">
        <v>221</v>
      </c>
      <c r="Q122" s="201">
        <v>0</v>
      </c>
      <c r="R122" s="201">
        <v>0</v>
      </c>
      <c r="S122" s="201">
        <v>44</v>
      </c>
      <c r="T122" s="201">
        <v>434</v>
      </c>
      <c r="U122" s="201">
        <v>1</v>
      </c>
      <c r="V122" s="201">
        <v>323</v>
      </c>
      <c r="W122" s="200" t="s">
        <v>835</v>
      </c>
      <c r="X122" s="200" t="s">
        <v>836</v>
      </c>
      <c r="Y122" s="200" t="s">
        <v>837</v>
      </c>
      <c r="Z122" s="200" t="s">
        <v>838</v>
      </c>
      <c r="AA122" s="187">
        <v>1</v>
      </c>
      <c r="AC122" s="169">
        <f>I122*M122</f>
        <v>718.5</v>
      </c>
    </row>
    <row r="123" spans="1:30" s="195" customFormat="1" ht="12.75">
      <c r="A123" s="168">
        <v>113</v>
      </c>
      <c r="B123" s="186" t="s">
        <v>301</v>
      </c>
      <c r="C123" s="200" t="s">
        <v>299</v>
      </c>
      <c r="D123" s="200" t="s">
        <v>839</v>
      </c>
      <c r="E123" s="200" t="s">
        <v>304</v>
      </c>
      <c r="F123" s="200" t="s">
        <v>840</v>
      </c>
      <c r="G123" s="200" t="s">
        <v>841</v>
      </c>
      <c r="H123" s="200" t="s">
        <v>261</v>
      </c>
      <c r="I123" s="200">
        <v>6.167</v>
      </c>
      <c r="J123" s="200" t="s">
        <v>299</v>
      </c>
      <c r="K123" s="201">
        <v>0</v>
      </c>
      <c r="L123" s="201">
        <v>0</v>
      </c>
      <c r="M123" s="201">
        <v>0</v>
      </c>
      <c r="N123" s="201">
        <v>0</v>
      </c>
      <c r="O123" s="201">
        <v>0</v>
      </c>
      <c r="P123" s="201">
        <v>0</v>
      </c>
      <c r="Q123" s="201">
        <v>0</v>
      </c>
      <c r="R123" s="201">
        <v>0</v>
      </c>
      <c r="S123" s="201">
        <v>0</v>
      </c>
      <c r="T123" s="201">
        <v>0</v>
      </c>
      <c r="U123" s="201">
        <v>0</v>
      </c>
      <c r="V123" s="201">
        <v>0</v>
      </c>
      <c r="W123" s="200"/>
      <c r="X123" s="200">
        <v>0</v>
      </c>
      <c r="Y123" s="200"/>
      <c r="Z123" s="200"/>
      <c r="AA123" s="187">
        <v>0</v>
      </c>
      <c r="AC123" s="169"/>
      <c r="AD123" s="195">
        <f>I123*M123</f>
        <v>0</v>
      </c>
    </row>
    <row r="124" spans="1:30" s="195" customFormat="1" ht="25.5">
      <c r="A124" s="168">
        <v>114</v>
      </c>
      <c r="B124" s="186" t="s">
        <v>301</v>
      </c>
      <c r="C124" s="200" t="s">
        <v>299</v>
      </c>
      <c r="D124" s="200" t="s">
        <v>842</v>
      </c>
      <c r="E124" s="200" t="s">
        <v>304</v>
      </c>
      <c r="F124" s="200" t="s">
        <v>843</v>
      </c>
      <c r="G124" s="200" t="s">
        <v>844</v>
      </c>
      <c r="H124" s="200" t="s">
        <v>261</v>
      </c>
      <c r="I124" s="200">
        <v>0.933</v>
      </c>
      <c r="J124" s="200" t="s">
        <v>299</v>
      </c>
      <c r="K124" s="201">
        <v>0</v>
      </c>
      <c r="L124" s="201">
        <v>0</v>
      </c>
      <c r="M124" s="201">
        <v>0</v>
      </c>
      <c r="N124" s="201">
        <v>0</v>
      </c>
      <c r="O124" s="201">
        <v>0</v>
      </c>
      <c r="P124" s="201">
        <v>0</v>
      </c>
      <c r="Q124" s="201">
        <v>0</v>
      </c>
      <c r="R124" s="201">
        <v>0</v>
      </c>
      <c r="S124" s="201">
        <v>0</v>
      </c>
      <c r="T124" s="201">
        <v>0</v>
      </c>
      <c r="U124" s="201">
        <v>0</v>
      </c>
      <c r="V124" s="201">
        <v>0</v>
      </c>
      <c r="W124" s="200"/>
      <c r="X124" s="200">
        <v>0</v>
      </c>
      <c r="Y124" s="200"/>
      <c r="Z124" s="200"/>
      <c r="AA124" s="187">
        <v>0</v>
      </c>
      <c r="AC124" s="169"/>
      <c r="AD124" s="195">
        <f>I124*M124</f>
        <v>0</v>
      </c>
    </row>
    <row r="125" spans="1:29" s="195" customFormat="1" ht="25.5">
      <c r="A125" s="168">
        <v>115</v>
      </c>
      <c r="B125" s="186" t="s">
        <v>301</v>
      </c>
      <c r="C125" s="200" t="s">
        <v>305</v>
      </c>
      <c r="D125" s="200" t="s">
        <v>845</v>
      </c>
      <c r="E125" s="200" t="s">
        <v>304</v>
      </c>
      <c r="F125" s="200" t="s">
        <v>846</v>
      </c>
      <c r="G125" s="200" t="s">
        <v>847</v>
      </c>
      <c r="H125" s="200" t="s">
        <v>327</v>
      </c>
      <c r="I125" s="200">
        <v>1.333</v>
      </c>
      <c r="J125" s="200" t="s">
        <v>305</v>
      </c>
      <c r="K125" s="201">
        <v>0</v>
      </c>
      <c r="L125" s="201">
        <v>0</v>
      </c>
      <c r="M125" s="201">
        <v>6</v>
      </c>
      <c r="N125" s="201">
        <v>0</v>
      </c>
      <c r="O125" s="201">
        <v>0</v>
      </c>
      <c r="P125" s="201">
        <v>6</v>
      </c>
      <c r="Q125" s="201">
        <v>0</v>
      </c>
      <c r="R125" s="201">
        <v>0</v>
      </c>
      <c r="S125" s="201">
        <v>2</v>
      </c>
      <c r="T125" s="201">
        <v>4</v>
      </c>
      <c r="U125" s="201">
        <v>0</v>
      </c>
      <c r="V125" s="201">
        <v>96</v>
      </c>
      <c r="W125" s="200"/>
      <c r="X125" s="200" t="s">
        <v>848</v>
      </c>
      <c r="Y125" s="200" t="s">
        <v>339</v>
      </c>
      <c r="Z125" s="200" t="s">
        <v>328</v>
      </c>
      <c r="AA125" s="187">
        <v>1</v>
      </c>
      <c r="AC125" s="169">
        <f>I125*M125</f>
        <v>7.997999999999999</v>
      </c>
    </row>
    <row r="126" spans="1:27" s="199" customFormat="1" ht="18" customHeight="1">
      <c r="A126" s="396" t="s">
        <v>349</v>
      </c>
      <c r="B126" s="396"/>
      <c r="C126" s="396"/>
      <c r="D126" s="396"/>
      <c r="E126" s="396"/>
      <c r="F126" s="396"/>
      <c r="G126" s="397"/>
      <c r="H126" s="196" t="s">
        <v>350</v>
      </c>
      <c r="I126" s="197">
        <f>SUM(I11:I125)</f>
        <v>1070.451</v>
      </c>
      <c r="J126" s="197" t="s">
        <v>351</v>
      </c>
      <c r="K126" s="197" t="s">
        <v>351</v>
      </c>
      <c r="L126" s="197" t="s">
        <v>351</v>
      </c>
      <c r="M126" s="197">
        <f aca="true" t="shared" si="7" ref="M126:V126">SUM(M11:M125)</f>
        <v>1967</v>
      </c>
      <c r="N126" s="197">
        <f t="shared" si="7"/>
        <v>0</v>
      </c>
      <c r="O126" s="197">
        <f t="shared" si="7"/>
        <v>949</v>
      </c>
      <c r="P126" s="197">
        <f t="shared" si="7"/>
        <v>988</v>
      </c>
      <c r="Q126" s="197">
        <f t="shared" si="7"/>
        <v>8</v>
      </c>
      <c r="R126" s="197">
        <f t="shared" si="7"/>
        <v>0</v>
      </c>
      <c r="S126" s="197">
        <f t="shared" si="7"/>
        <v>801</v>
      </c>
      <c r="T126" s="197">
        <f t="shared" si="7"/>
        <v>1128</v>
      </c>
      <c r="U126" s="197">
        <f t="shared" si="7"/>
        <v>30</v>
      </c>
      <c r="V126" s="197">
        <f t="shared" si="7"/>
        <v>16491.7</v>
      </c>
      <c r="W126" s="198" t="s">
        <v>351</v>
      </c>
      <c r="X126" s="198" t="s">
        <v>351</v>
      </c>
      <c r="Y126" s="198" t="s">
        <v>351</v>
      </c>
      <c r="Z126" s="198" t="s">
        <v>351</v>
      </c>
      <c r="AA126" s="197" t="s">
        <v>352</v>
      </c>
    </row>
    <row r="127" spans="1:30" s="199" customFormat="1" ht="18.75" customHeight="1">
      <c r="A127" s="398" t="s">
        <v>353</v>
      </c>
      <c r="B127" s="398"/>
      <c r="C127" s="398"/>
      <c r="D127" s="398"/>
      <c r="E127" s="398"/>
      <c r="F127" s="398"/>
      <c r="G127" s="399"/>
      <c r="H127" s="196" t="s">
        <v>261</v>
      </c>
      <c r="I127" s="197">
        <v>955.861</v>
      </c>
      <c r="J127" s="197" t="s">
        <v>351</v>
      </c>
      <c r="K127" s="197" t="s">
        <v>351</v>
      </c>
      <c r="L127" s="197" t="s">
        <v>351</v>
      </c>
      <c r="M127" s="197">
        <v>46</v>
      </c>
      <c r="N127" s="197">
        <v>0</v>
      </c>
      <c r="O127" s="197">
        <v>0</v>
      </c>
      <c r="P127" s="197">
        <v>46</v>
      </c>
      <c r="Q127" s="197">
        <v>0</v>
      </c>
      <c r="R127" s="197">
        <v>0</v>
      </c>
      <c r="S127" s="197">
        <v>31</v>
      </c>
      <c r="T127" s="197">
        <v>15</v>
      </c>
      <c r="U127" s="198" t="s">
        <v>354</v>
      </c>
      <c r="V127" s="198" t="s">
        <v>849</v>
      </c>
      <c r="W127" s="198" t="s">
        <v>351</v>
      </c>
      <c r="X127" s="198" t="s">
        <v>351</v>
      </c>
      <c r="Y127" s="198" t="s">
        <v>351</v>
      </c>
      <c r="Z127" s="198" t="s">
        <v>351</v>
      </c>
      <c r="AA127" s="197" t="s">
        <v>354</v>
      </c>
      <c r="AD127" s="199">
        <f>SUM(AD21:AD125)</f>
        <v>229.136</v>
      </c>
    </row>
    <row r="128" spans="1:27" s="199" customFormat="1" ht="18" customHeight="1">
      <c r="A128" s="398" t="s">
        <v>355</v>
      </c>
      <c r="B128" s="398"/>
      <c r="C128" s="398"/>
      <c r="D128" s="398"/>
      <c r="E128" s="398"/>
      <c r="F128" s="398"/>
      <c r="G128" s="399"/>
      <c r="H128" s="196" t="s">
        <v>260</v>
      </c>
      <c r="I128" s="197">
        <v>0</v>
      </c>
      <c r="J128" s="197" t="s">
        <v>351</v>
      </c>
      <c r="K128" s="197" t="s">
        <v>351</v>
      </c>
      <c r="L128" s="197" t="s">
        <v>351</v>
      </c>
      <c r="M128" s="197">
        <v>0</v>
      </c>
      <c r="N128" s="197">
        <v>0</v>
      </c>
      <c r="O128" s="197">
        <v>0</v>
      </c>
      <c r="P128" s="197">
        <v>0</v>
      </c>
      <c r="Q128" s="197">
        <v>0</v>
      </c>
      <c r="R128" s="197">
        <v>0</v>
      </c>
      <c r="S128" s="197">
        <v>0</v>
      </c>
      <c r="T128" s="197">
        <v>0</v>
      </c>
      <c r="U128" s="197">
        <v>0</v>
      </c>
      <c r="V128" s="197">
        <v>0</v>
      </c>
      <c r="W128" s="198" t="s">
        <v>351</v>
      </c>
      <c r="X128" s="198" t="s">
        <v>351</v>
      </c>
      <c r="Y128" s="198" t="s">
        <v>351</v>
      </c>
      <c r="Z128" s="198" t="s">
        <v>351</v>
      </c>
      <c r="AA128" s="197" t="s">
        <v>354</v>
      </c>
    </row>
    <row r="129" spans="1:27" s="199" customFormat="1" ht="16.5" customHeight="1">
      <c r="A129" s="398" t="s">
        <v>356</v>
      </c>
      <c r="B129" s="398"/>
      <c r="C129" s="398"/>
      <c r="D129" s="398"/>
      <c r="E129" s="398"/>
      <c r="F129" s="398"/>
      <c r="G129" s="399"/>
      <c r="H129" s="196" t="s">
        <v>327</v>
      </c>
      <c r="I129" s="197">
        <f>I126-I127</f>
        <v>114.59000000000003</v>
      </c>
      <c r="J129" s="197" t="s">
        <v>351</v>
      </c>
      <c r="K129" s="197" t="s">
        <v>351</v>
      </c>
      <c r="L129" s="197" t="s">
        <v>351</v>
      </c>
      <c r="M129" s="197">
        <f>M126-M127</f>
        <v>1921</v>
      </c>
      <c r="N129" s="197">
        <f aca="true" t="shared" si="8" ref="N129:V129">N126-N127</f>
        <v>0</v>
      </c>
      <c r="O129" s="197">
        <f t="shared" si="8"/>
        <v>949</v>
      </c>
      <c r="P129" s="197">
        <f t="shared" si="8"/>
        <v>942</v>
      </c>
      <c r="Q129" s="197">
        <f t="shared" si="8"/>
        <v>8</v>
      </c>
      <c r="R129" s="197">
        <f t="shared" si="8"/>
        <v>0</v>
      </c>
      <c r="S129" s="197">
        <f t="shared" si="8"/>
        <v>770</v>
      </c>
      <c r="T129" s="197">
        <f t="shared" si="8"/>
        <v>1113</v>
      </c>
      <c r="U129" s="197">
        <f t="shared" si="8"/>
        <v>30</v>
      </c>
      <c r="V129" s="197">
        <f t="shared" si="8"/>
        <v>16360.7</v>
      </c>
      <c r="W129" s="198" t="s">
        <v>351</v>
      </c>
      <c r="X129" s="198" t="s">
        <v>351</v>
      </c>
      <c r="Y129" s="198" t="s">
        <v>351</v>
      </c>
      <c r="Z129" s="198" t="s">
        <v>351</v>
      </c>
      <c r="AA129" s="197" t="s">
        <v>352</v>
      </c>
    </row>
    <row r="130" spans="1:29" s="199" customFormat="1" ht="29.25" customHeight="1">
      <c r="A130" s="398" t="s">
        <v>357</v>
      </c>
      <c r="B130" s="398"/>
      <c r="C130" s="398"/>
      <c r="D130" s="398"/>
      <c r="E130" s="398"/>
      <c r="F130" s="398"/>
      <c r="G130" s="399"/>
      <c r="H130" s="196" t="s">
        <v>358</v>
      </c>
      <c r="I130" s="197">
        <v>0</v>
      </c>
      <c r="J130" s="197" t="s">
        <v>351</v>
      </c>
      <c r="K130" s="197" t="s">
        <v>351</v>
      </c>
      <c r="L130" s="197" t="s">
        <v>351</v>
      </c>
      <c r="M130" s="197">
        <v>0</v>
      </c>
      <c r="N130" s="197">
        <v>0</v>
      </c>
      <c r="O130" s="197">
        <v>0</v>
      </c>
      <c r="P130" s="197">
        <v>0</v>
      </c>
      <c r="Q130" s="197">
        <v>0</v>
      </c>
      <c r="R130" s="197">
        <v>0</v>
      </c>
      <c r="S130" s="197">
        <v>0</v>
      </c>
      <c r="T130" s="197">
        <v>0</v>
      </c>
      <c r="U130" s="197">
        <v>0</v>
      </c>
      <c r="V130" s="197">
        <v>0</v>
      </c>
      <c r="W130" s="198" t="s">
        <v>351</v>
      </c>
      <c r="X130" s="198" t="s">
        <v>351</v>
      </c>
      <c r="Y130" s="198" t="s">
        <v>351</v>
      </c>
      <c r="Z130" s="198" t="s">
        <v>351</v>
      </c>
      <c r="AA130" s="197" t="s">
        <v>262</v>
      </c>
      <c r="AC130" s="199">
        <f>SUM(AC11:AC125)</f>
        <v>3460.9430000000007</v>
      </c>
    </row>
    <row r="131" spans="1:14" ht="15">
      <c r="A131" s="115"/>
      <c r="B131" s="106"/>
      <c r="C131" s="106"/>
      <c r="D131" s="106"/>
      <c r="E131" s="106"/>
      <c r="F131" s="116"/>
      <c r="G131" s="116"/>
      <c r="H131" s="106"/>
      <c r="I131" s="106"/>
      <c r="J131" s="117"/>
      <c r="K131" s="117"/>
      <c r="L131" s="106"/>
      <c r="M131" s="106"/>
      <c r="N131" s="106"/>
    </row>
    <row r="132" spans="1:14" ht="15">
      <c r="A132" s="118"/>
      <c r="B132" s="106"/>
      <c r="C132" s="106"/>
      <c r="D132" s="106"/>
      <c r="E132" s="106"/>
      <c r="F132" s="116"/>
      <c r="G132" s="116"/>
      <c r="H132" s="106"/>
      <c r="I132" s="106"/>
      <c r="J132" s="117"/>
      <c r="K132" s="117"/>
      <c r="L132" s="106"/>
      <c r="M132" s="106"/>
      <c r="N132" s="106"/>
    </row>
    <row r="133" spans="1:14" ht="15">
      <c r="A133" s="115"/>
      <c r="B133" s="106"/>
      <c r="C133" s="106"/>
      <c r="D133" s="106"/>
      <c r="E133" s="106"/>
      <c r="F133" s="116"/>
      <c r="G133" s="116"/>
      <c r="H133" s="106"/>
      <c r="I133" s="106"/>
      <c r="J133" s="117"/>
      <c r="K133" s="117"/>
      <c r="L133" s="106"/>
      <c r="M133" s="106"/>
      <c r="N133" s="106"/>
    </row>
    <row r="134" spans="1:24" ht="15.75">
      <c r="A134" s="118"/>
      <c r="B134" s="150"/>
      <c r="C134" s="106"/>
      <c r="D134" s="106" t="s">
        <v>322</v>
      </c>
      <c r="E134" s="106"/>
      <c r="F134" s="116"/>
      <c r="G134" s="116"/>
      <c r="H134" s="106"/>
      <c r="I134" s="106"/>
      <c r="J134" s="117"/>
      <c r="K134" s="117"/>
      <c r="L134" s="106"/>
      <c r="M134" s="106"/>
      <c r="N134" s="106"/>
      <c r="T134" s="140"/>
      <c r="X134" s="109" t="s">
        <v>321</v>
      </c>
    </row>
  </sheetData>
  <sheetProtection/>
  <autoFilter ref="A10:AA130"/>
  <mergeCells count="34">
    <mergeCell ref="Z8:Z9"/>
    <mergeCell ref="X6:Z7"/>
    <mergeCell ref="AA6:AA9"/>
    <mergeCell ref="A1:Q1"/>
    <mergeCell ref="A3:V3"/>
    <mergeCell ref="A4:V4"/>
    <mergeCell ref="A6:I6"/>
    <mergeCell ref="I7:I9"/>
    <mergeCell ref="E7:E9"/>
    <mergeCell ref="L7:L9"/>
    <mergeCell ref="J6:V6"/>
    <mergeCell ref="W6:W9"/>
    <mergeCell ref="J7:J9"/>
    <mergeCell ref="K7:K9"/>
    <mergeCell ref="M7:U7"/>
    <mergeCell ref="V7:V9"/>
    <mergeCell ref="N8:P8"/>
    <mergeCell ref="Q8:T8"/>
    <mergeCell ref="U8:U9"/>
    <mergeCell ref="X8:X9"/>
    <mergeCell ref="Y8:Y9"/>
    <mergeCell ref="A7:A9"/>
    <mergeCell ref="B7:B9"/>
    <mergeCell ref="C7:C9"/>
    <mergeCell ref="D7:D9"/>
    <mergeCell ref="F7:F9"/>
    <mergeCell ref="G7:G9"/>
    <mergeCell ref="H7:H9"/>
    <mergeCell ref="A126:G126"/>
    <mergeCell ref="A127:G127"/>
    <mergeCell ref="A128:G128"/>
    <mergeCell ref="A129:G129"/>
    <mergeCell ref="A130:G130"/>
    <mergeCell ref="M8:M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123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85" zoomScaleNormal="8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4" sqref="D14"/>
    </sheetView>
  </sheetViews>
  <sheetFormatPr defaultColWidth="9.00390625" defaultRowHeight="12.75"/>
  <cols>
    <col min="1" max="1" width="3.375" style="94" customWidth="1"/>
    <col min="2" max="2" width="5.75390625" style="94" customWidth="1"/>
    <col min="3" max="3" width="80.00390625" style="94" customWidth="1"/>
    <col min="4" max="4" width="37.75390625" style="94" customWidth="1"/>
    <col min="5" max="16384" width="9.125" style="94" customWidth="1"/>
  </cols>
  <sheetData>
    <row r="1" ht="15">
      <c r="A1" s="93"/>
    </row>
    <row r="2" spans="2:4" ht="62.25" customHeight="1">
      <c r="B2" s="417" t="s">
        <v>391</v>
      </c>
      <c r="C2" s="418"/>
      <c r="D2" s="381"/>
    </row>
    <row r="3" spans="2:4" ht="19.5" thickBot="1">
      <c r="B3" s="419" t="s">
        <v>301</v>
      </c>
      <c r="C3" s="420"/>
      <c r="D3" s="95"/>
    </row>
    <row r="4" spans="2:4" ht="15">
      <c r="B4" s="421" t="s">
        <v>267</v>
      </c>
      <c r="C4" s="422"/>
      <c r="D4" s="93"/>
    </row>
    <row r="5" spans="2:4" ht="19.5" thickBot="1">
      <c r="B5" s="163" t="s">
        <v>268</v>
      </c>
      <c r="C5" s="164">
        <v>2020</v>
      </c>
      <c r="D5" s="165" t="s">
        <v>232</v>
      </c>
    </row>
    <row r="6" spans="2:4" ht="6.75" customHeight="1" thickBot="1">
      <c r="B6" s="96"/>
      <c r="C6" s="96"/>
      <c r="D6" s="93"/>
    </row>
    <row r="7" spans="2:3" ht="15.75" hidden="1" thickBot="1">
      <c r="B7" s="97"/>
      <c r="C7" s="98"/>
    </row>
    <row r="8" spans="2:4" ht="30.75" thickBot="1">
      <c r="B8" s="99" t="s">
        <v>170</v>
      </c>
      <c r="C8" s="100" t="s">
        <v>168</v>
      </c>
      <c r="D8" s="101" t="s">
        <v>169</v>
      </c>
    </row>
    <row r="9" spans="2:4" ht="33.75" customHeight="1" thickBot="1">
      <c r="B9" s="102">
        <v>1</v>
      </c>
      <c r="C9" s="99" t="s">
        <v>269</v>
      </c>
      <c r="D9" s="101">
        <f>'Ф1.2'!J4</f>
        <v>1597</v>
      </c>
    </row>
    <row r="10" spans="2:4" ht="15.75" thickBot="1">
      <c r="B10" s="103" t="s">
        <v>108</v>
      </c>
      <c r="C10" s="99" t="s">
        <v>270</v>
      </c>
      <c r="D10" s="104">
        <v>81</v>
      </c>
    </row>
    <row r="11" spans="2:4" ht="15.75" thickBot="1">
      <c r="B11" s="105" t="s">
        <v>271</v>
      </c>
      <c r="C11" s="99" t="s">
        <v>272</v>
      </c>
      <c r="D11" s="104">
        <v>6</v>
      </c>
    </row>
    <row r="12" spans="2:4" ht="15.75" thickBot="1">
      <c r="B12" s="105" t="s">
        <v>273</v>
      </c>
      <c r="C12" s="99" t="s">
        <v>274</v>
      </c>
      <c r="D12" s="104">
        <v>694</v>
      </c>
    </row>
    <row r="13" spans="2:4" ht="20.25" customHeight="1" thickBot="1">
      <c r="B13" s="105" t="s">
        <v>275</v>
      </c>
      <c r="C13" s="99" t="s">
        <v>276</v>
      </c>
      <c r="D13" s="104">
        <v>816</v>
      </c>
    </row>
    <row r="14" spans="2:4" ht="35.25" customHeight="1" thickBot="1">
      <c r="B14" s="102">
        <v>2</v>
      </c>
      <c r="C14" s="99" t="s">
        <v>278</v>
      </c>
      <c r="D14" s="189">
        <f>'Ф8.1'!AC130/'Ф8.3'!D9</f>
        <v>2.1671527864746403</v>
      </c>
    </row>
    <row r="15" spans="2:4" ht="34.5" customHeight="1" thickBot="1">
      <c r="B15" s="102">
        <v>3</v>
      </c>
      <c r="C15" s="99" t="s">
        <v>279</v>
      </c>
      <c r="D15" s="189">
        <f>'Ф8.1'!M129/'Ф8.3'!D9</f>
        <v>1.202880400751409</v>
      </c>
    </row>
    <row r="16" spans="2:4" ht="36" customHeight="1" thickBot="1">
      <c r="B16" s="102">
        <v>4</v>
      </c>
      <c r="C16" s="99" t="s">
        <v>280</v>
      </c>
      <c r="D16" s="189">
        <f>'Ф8.1'!AD127/'Ф8.3'!D9</f>
        <v>0.14347902316844083</v>
      </c>
    </row>
    <row r="17" spans="2:4" ht="37.5" customHeight="1" thickBot="1">
      <c r="B17" s="102">
        <v>5</v>
      </c>
      <c r="C17" s="99" t="s">
        <v>281</v>
      </c>
      <c r="D17" s="189">
        <f>'Ф8.1'!M127/'Ф8.3'!D9</f>
        <v>0.028804007514088917</v>
      </c>
    </row>
    <row r="18" spans="2:4" ht="52.5" customHeight="1">
      <c r="B18" s="106"/>
      <c r="C18" s="106"/>
      <c r="D18" s="106"/>
    </row>
    <row r="19" spans="2:4" ht="24" customHeight="1">
      <c r="B19" s="107"/>
      <c r="C19" s="107"/>
      <c r="D19" s="108"/>
    </row>
    <row r="20" spans="2:4" ht="24.75" customHeight="1">
      <c r="B20" s="107"/>
      <c r="C20" s="138" t="s">
        <v>322</v>
      </c>
      <c r="D20" s="166" t="s">
        <v>321</v>
      </c>
    </row>
    <row r="21" spans="2:4" ht="27" customHeight="1">
      <c r="B21" s="107"/>
      <c r="C21" s="107"/>
      <c r="D21" s="108"/>
    </row>
    <row r="22" spans="2:4" ht="42" customHeight="1">
      <c r="B22" s="106"/>
      <c r="C22" s="106"/>
      <c r="D22" s="106"/>
    </row>
    <row r="23" spans="2:4" ht="17.25" customHeight="1" hidden="1">
      <c r="B23" s="107"/>
      <c r="C23" s="107"/>
      <c r="D23" s="108"/>
    </row>
    <row r="24" spans="2:4" ht="17.25" customHeight="1" hidden="1">
      <c r="B24" s="107"/>
      <c r="C24" s="107"/>
      <c r="D24" s="108"/>
    </row>
    <row r="25" spans="2:4" ht="17.25" customHeight="1" hidden="1">
      <c r="B25" s="107"/>
      <c r="C25" s="107"/>
      <c r="D25" s="108"/>
    </row>
    <row r="26" spans="2:4" ht="15" hidden="1">
      <c r="B26" s="107"/>
      <c r="C26" s="107"/>
      <c r="D26" s="108"/>
    </row>
    <row r="27" spans="2:6" ht="43.5" customHeight="1">
      <c r="B27" s="106"/>
      <c r="C27" s="106"/>
      <c r="D27" s="106"/>
      <c r="F27" s="94" t="s">
        <v>277</v>
      </c>
    </row>
    <row r="28" spans="2:3" ht="15">
      <c r="B28" s="107"/>
      <c r="C28" s="107"/>
    </row>
    <row r="29" spans="2:3" ht="15">
      <c r="B29" s="107"/>
      <c r="C29" s="107"/>
    </row>
    <row r="30" spans="2:3" ht="20.25" customHeight="1">
      <c r="B30" s="107"/>
      <c r="C30" s="107"/>
    </row>
    <row r="31" spans="2:3" ht="15">
      <c r="B31" s="97"/>
      <c r="C31" s="98"/>
    </row>
    <row r="32" spans="2:3" ht="15">
      <c r="B32" s="97"/>
      <c r="C32" s="98"/>
    </row>
    <row r="33" spans="2:3" ht="15">
      <c r="B33" s="97"/>
      <c r="C33" s="98"/>
    </row>
  </sheetData>
  <sheetProtection/>
  <mergeCells count="3">
    <mergeCell ref="B2:D2"/>
    <mergeCell ref="B3:C3"/>
    <mergeCell ref="B4:C4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zoomScale="115" zoomScaleNormal="115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0" sqref="E20:H20"/>
    </sheetView>
  </sheetViews>
  <sheetFormatPr defaultColWidth="9.00390625" defaultRowHeight="12.75"/>
  <cols>
    <col min="1" max="1" width="7.75390625" style="141" customWidth="1"/>
    <col min="2" max="3" width="9.125" style="141" customWidth="1"/>
    <col min="4" max="4" width="13.00390625" style="141" customWidth="1"/>
    <col min="5" max="6" width="9.125" style="141" customWidth="1"/>
    <col min="7" max="7" width="6.625" style="141" customWidth="1"/>
    <col min="8" max="8" width="9.125" style="141" hidden="1" customWidth="1"/>
    <col min="9" max="11" width="9.125" style="141" customWidth="1"/>
    <col min="12" max="12" width="15.25390625" style="141" customWidth="1"/>
    <col min="13" max="16384" width="9.125" style="141" customWidth="1"/>
  </cols>
  <sheetData>
    <row r="2" spans="1:22" ht="41.25" customHeight="1">
      <c r="A2" s="224" t="s">
        <v>400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V2" s="142"/>
    </row>
    <row r="3" spans="11:12" ht="12.75">
      <c r="K3" s="143"/>
      <c r="L3" s="143" t="s">
        <v>78</v>
      </c>
    </row>
    <row r="4" ht="12.75" hidden="1"/>
    <row r="5" ht="12.75" hidden="1"/>
    <row r="6" spans="1:12" s="148" customFormat="1" ht="49.5" customHeight="1">
      <c r="A6" s="147" t="s">
        <v>79</v>
      </c>
      <c r="B6" s="213" t="s">
        <v>80</v>
      </c>
      <c r="C6" s="213"/>
      <c r="D6" s="213"/>
      <c r="E6" s="213" t="s">
        <v>81</v>
      </c>
      <c r="F6" s="213"/>
      <c r="G6" s="213"/>
      <c r="H6" s="147"/>
      <c r="I6" s="213" t="s">
        <v>82</v>
      </c>
      <c r="J6" s="213"/>
      <c r="K6" s="213"/>
      <c r="L6" s="213"/>
    </row>
    <row r="7" spans="1:12" s="148" customFormat="1" ht="16.5" customHeight="1">
      <c r="A7" s="147">
        <v>1</v>
      </c>
      <c r="B7" s="217">
        <v>2</v>
      </c>
      <c r="C7" s="218"/>
      <c r="D7" s="218"/>
      <c r="E7" s="217">
        <v>3</v>
      </c>
      <c r="F7" s="218"/>
      <c r="G7" s="218"/>
      <c r="H7" s="149"/>
      <c r="I7" s="213">
        <v>4</v>
      </c>
      <c r="J7" s="213"/>
      <c r="K7" s="213"/>
      <c r="L7" s="213"/>
    </row>
    <row r="8" spans="1:12" s="148" customFormat="1" ht="30.75" customHeight="1">
      <c r="A8" s="147">
        <v>1</v>
      </c>
      <c r="B8" s="217" t="s">
        <v>298</v>
      </c>
      <c r="C8" s="218"/>
      <c r="D8" s="218"/>
      <c r="E8" s="214">
        <v>12.846</v>
      </c>
      <c r="F8" s="215"/>
      <c r="G8" s="215"/>
      <c r="H8" s="216"/>
      <c r="I8" s="219">
        <v>1307</v>
      </c>
      <c r="J8" s="220"/>
      <c r="K8" s="220"/>
      <c r="L8" s="221"/>
    </row>
    <row r="9" spans="1:12" s="148" customFormat="1" ht="27.75" customHeight="1">
      <c r="A9" s="147">
        <v>2</v>
      </c>
      <c r="B9" s="217" t="s">
        <v>298</v>
      </c>
      <c r="C9" s="218"/>
      <c r="D9" s="218"/>
      <c r="E9" s="214">
        <v>2.55</v>
      </c>
      <c r="F9" s="215"/>
      <c r="G9" s="215"/>
      <c r="H9" s="216"/>
      <c r="I9" s="219">
        <v>1316</v>
      </c>
      <c r="J9" s="220"/>
      <c r="K9" s="220"/>
      <c r="L9" s="221"/>
    </row>
    <row r="10" spans="1:12" s="148" customFormat="1" ht="27" customHeight="1">
      <c r="A10" s="147">
        <v>3</v>
      </c>
      <c r="B10" s="217" t="s">
        <v>298</v>
      </c>
      <c r="C10" s="218"/>
      <c r="D10" s="218"/>
      <c r="E10" s="214">
        <v>12.514</v>
      </c>
      <c r="F10" s="215"/>
      <c r="G10" s="215"/>
      <c r="H10" s="216"/>
      <c r="I10" s="219">
        <v>1321</v>
      </c>
      <c r="J10" s="220"/>
      <c r="K10" s="220"/>
      <c r="L10" s="221"/>
    </row>
    <row r="11" spans="1:12" s="148" customFormat="1" ht="29.25" customHeight="1">
      <c r="A11" s="147">
        <v>4</v>
      </c>
      <c r="B11" s="217" t="s">
        <v>298</v>
      </c>
      <c r="C11" s="218"/>
      <c r="D11" s="218"/>
      <c r="E11" s="214">
        <v>8.306</v>
      </c>
      <c r="F11" s="215"/>
      <c r="G11" s="215"/>
      <c r="H11" s="216"/>
      <c r="I11" s="219">
        <v>1321</v>
      </c>
      <c r="J11" s="220"/>
      <c r="K11" s="220"/>
      <c r="L11" s="221"/>
    </row>
    <row r="12" spans="1:12" s="148" customFormat="1" ht="29.25" customHeight="1">
      <c r="A12" s="147">
        <v>5</v>
      </c>
      <c r="B12" s="217" t="s">
        <v>298</v>
      </c>
      <c r="C12" s="218"/>
      <c r="D12" s="218"/>
      <c r="E12" s="214">
        <v>5.133</v>
      </c>
      <c r="F12" s="215"/>
      <c r="G12" s="215"/>
      <c r="H12" s="216"/>
      <c r="I12" s="219">
        <v>1370</v>
      </c>
      <c r="J12" s="220"/>
      <c r="K12" s="220"/>
      <c r="L12" s="221"/>
    </row>
    <row r="13" spans="1:12" s="148" customFormat="1" ht="27.75" customHeight="1">
      <c r="A13" s="147">
        <v>6</v>
      </c>
      <c r="B13" s="217" t="s">
        <v>298</v>
      </c>
      <c r="C13" s="218"/>
      <c r="D13" s="218"/>
      <c r="E13" s="214">
        <v>9.528</v>
      </c>
      <c r="F13" s="215"/>
      <c r="G13" s="215"/>
      <c r="H13" s="216"/>
      <c r="I13" s="219">
        <v>1424</v>
      </c>
      <c r="J13" s="220"/>
      <c r="K13" s="220"/>
      <c r="L13" s="221"/>
    </row>
    <row r="14" spans="1:12" s="148" customFormat="1" ht="28.5" customHeight="1">
      <c r="A14" s="147">
        <v>7</v>
      </c>
      <c r="B14" s="217" t="s">
        <v>298</v>
      </c>
      <c r="C14" s="218"/>
      <c r="D14" s="218"/>
      <c r="E14" s="214">
        <v>7.814</v>
      </c>
      <c r="F14" s="215"/>
      <c r="G14" s="215"/>
      <c r="H14" s="216"/>
      <c r="I14" s="219">
        <v>1434</v>
      </c>
      <c r="J14" s="220"/>
      <c r="K14" s="220"/>
      <c r="L14" s="221"/>
    </row>
    <row r="15" spans="1:12" s="148" customFormat="1" ht="30.75" customHeight="1">
      <c r="A15" s="147">
        <v>8</v>
      </c>
      <c r="B15" s="217" t="s">
        <v>298</v>
      </c>
      <c r="C15" s="218"/>
      <c r="D15" s="218"/>
      <c r="E15" s="214">
        <v>0</v>
      </c>
      <c r="F15" s="215"/>
      <c r="G15" s="215"/>
      <c r="H15" s="216"/>
      <c r="I15" s="219">
        <v>1438</v>
      </c>
      <c r="J15" s="220"/>
      <c r="K15" s="220"/>
      <c r="L15" s="221"/>
    </row>
    <row r="16" spans="1:12" s="148" customFormat="1" ht="25.5" customHeight="1">
      <c r="A16" s="147">
        <v>9</v>
      </c>
      <c r="B16" s="217" t="s">
        <v>298</v>
      </c>
      <c r="C16" s="218"/>
      <c r="D16" s="218"/>
      <c r="E16" s="214">
        <v>23.533</v>
      </c>
      <c r="F16" s="215"/>
      <c r="G16" s="215"/>
      <c r="H16" s="216"/>
      <c r="I16" s="219">
        <v>1450</v>
      </c>
      <c r="J16" s="220"/>
      <c r="K16" s="220"/>
      <c r="L16" s="221"/>
    </row>
    <row r="17" spans="1:12" s="148" customFormat="1" ht="29.25" customHeight="1">
      <c r="A17" s="147">
        <v>10</v>
      </c>
      <c r="B17" s="217" t="s">
        <v>298</v>
      </c>
      <c r="C17" s="218"/>
      <c r="D17" s="218"/>
      <c r="E17" s="214">
        <v>37.117</v>
      </c>
      <c r="F17" s="215"/>
      <c r="G17" s="215"/>
      <c r="H17" s="216"/>
      <c r="I17" s="219">
        <v>1428</v>
      </c>
      <c r="J17" s="220"/>
      <c r="K17" s="220"/>
      <c r="L17" s="221"/>
    </row>
    <row r="18" spans="1:12" s="148" customFormat="1" ht="29.25" customHeight="1">
      <c r="A18" s="147">
        <v>11</v>
      </c>
      <c r="B18" s="217" t="s">
        <v>298</v>
      </c>
      <c r="C18" s="218"/>
      <c r="D18" s="218"/>
      <c r="E18" s="214">
        <v>13.799</v>
      </c>
      <c r="F18" s="215"/>
      <c r="G18" s="215"/>
      <c r="H18" s="216"/>
      <c r="I18" s="219">
        <v>1440</v>
      </c>
      <c r="J18" s="220"/>
      <c r="K18" s="220"/>
      <c r="L18" s="221"/>
    </row>
    <row r="19" spans="1:12" s="148" customFormat="1" ht="30" customHeight="1">
      <c r="A19" s="147">
        <v>12</v>
      </c>
      <c r="B19" s="217" t="s">
        <v>298</v>
      </c>
      <c r="C19" s="218"/>
      <c r="D19" s="218"/>
      <c r="E19" s="214">
        <v>5.45</v>
      </c>
      <c r="F19" s="215"/>
      <c r="G19" s="215"/>
      <c r="H19" s="216"/>
      <c r="I19" s="219">
        <v>1597</v>
      </c>
      <c r="J19" s="220"/>
      <c r="K19" s="220"/>
      <c r="L19" s="221"/>
    </row>
    <row r="20" spans="1:12" s="148" customFormat="1" ht="15.75">
      <c r="A20" s="147" t="s">
        <v>83</v>
      </c>
      <c r="B20" s="217"/>
      <c r="C20" s="218"/>
      <c r="D20" s="218"/>
      <c r="E20" s="214">
        <f>SUM(E8:H19)</f>
        <v>138.59</v>
      </c>
      <c r="F20" s="215"/>
      <c r="G20" s="215"/>
      <c r="H20" s="216"/>
      <c r="I20" s="213"/>
      <c r="J20" s="213"/>
      <c r="K20" s="213"/>
      <c r="L20" s="213"/>
    </row>
    <row r="21" spans="1:12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78" customHeight="1">
      <c r="A22" s="222" t="s">
        <v>320</v>
      </c>
      <c r="B22" s="223"/>
      <c r="C22" s="223"/>
      <c r="D22" s="223"/>
      <c r="E22" s="223"/>
      <c r="F22" s="145"/>
      <c r="G22" s="145"/>
      <c r="H22" s="145"/>
      <c r="I22" s="145"/>
      <c r="J22" s="145"/>
      <c r="K22" s="225" t="s">
        <v>321</v>
      </c>
      <c r="L22" s="225"/>
    </row>
    <row r="23" spans="1:12" ht="18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</sheetData>
  <sheetProtection/>
  <mergeCells count="48">
    <mergeCell ref="I17:L17"/>
    <mergeCell ref="I18:L18"/>
    <mergeCell ref="I19:L19"/>
    <mergeCell ref="I10:L10"/>
    <mergeCell ref="I11:L11"/>
    <mergeCell ref="I12:L12"/>
    <mergeCell ref="I13:L13"/>
    <mergeCell ref="I14:L14"/>
    <mergeCell ref="I15:L15"/>
    <mergeCell ref="A2:L2"/>
    <mergeCell ref="B6:D6"/>
    <mergeCell ref="E6:G6"/>
    <mergeCell ref="B7:D7"/>
    <mergeCell ref="E7:G7"/>
    <mergeCell ref="K22:L22"/>
    <mergeCell ref="B20:D20"/>
    <mergeCell ref="B16:D16"/>
    <mergeCell ref="B17:D17"/>
    <mergeCell ref="B18:D18"/>
    <mergeCell ref="B19:D19"/>
    <mergeCell ref="A22:E22"/>
    <mergeCell ref="E20:H20"/>
    <mergeCell ref="I20:L20"/>
    <mergeCell ref="B8:D8"/>
    <mergeCell ref="B9:D9"/>
    <mergeCell ref="B10:D10"/>
    <mergeCell ref="B11:D11"/>
    <mergeCell ref="B12:D12"/>
    <mergeCell ref="I16:L16"/>
    <mergeCell ref="I7:L7"/>
    <mergeCell ref="B13:D13"/>
    <mergeCell ref="B14:D14"/>
    <mergeCell ref="B15:D15"/>
    <mergeCell ref="E12:H12"/>
    <mergeCell ref="E13:H13"/>
    <mergeCell ref="E14:H14"/>
    <mergeCell ref="I8:L8"/>
    <mergeCell ref="I9:L9"/>
    <mergeCell ref="I6:L6"/>
    <mergeCell ref="E8:H8"/>
    <mergeCell ref="E9:H9"/>
    <mergeCell ref="E10:H10"/>
    <mergeCell ref="E19:H19"/>
    <mergeCell ref="E15:H15"/>
    <mergeCell ref="E16:H16"/>
    <mergeCell ref="E17:H17"/>
    <mergeCell ref="E18:H18"/>
    <mergeCell ref="E11:H11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6" sqref="J6"/>
    </sheetView>
  </sheetViews>
  <sheetFormatPr defaultColWidth="9.00390625" defaultRowHeight="12.75"/>
  <cols>
    <col min="1" max="9" width="9.125" style="14" customWidth="1"/>
    <col min="10" max="10" width="10.25390625" style="14" customWidth="1"/>
    <col min="11" max="16384" width="9.125" style="14" customWidth="1"/>
  </cols>
  <sheetData>
    <row r="1" spans="2:10" ht="42.75" customHeight="1">
      <c r="B1" s="226" t="s">
        <v>306</v>
      </c>
      <c r="C1" s="226"/>
      <c r="D1" s="226"/>
      <c r="E1" s="226"/>
      <c r="F1" s="226"/>
      <c r="G1" s="226"/>
      <c r="H1" s="226"/>
      <c r="I1" s="226"/>
      <c r="J1" s="226"/>
    </row>
    <row r="2" spans="1:10" ht="52.5" customHeight="1">
      <c r="A2" s="15"/>
      <c r="B2" s="15"/>
      <c r="C2" s="15"/>
      <c r="D2" s="15"/>
      <c r="E2" s="15"/>
      <c r="F2" s="15"/>
      <c r="G2" s="15"/>
      <c r="H2" s="15"/>
      <c r="I2" s="228" t="s">
        <v>84</v>
      </c>
      <c r="J2" s="229"/>
    </row>
    <row r="3" spans="1:10" ht="18.75">
      <c r="A3" s="18" t="s">
        <v>85</v>
      </c>
      <c r="B3" s="231" t="s">
        <v>86</v>
      </c>
      <c r="C3" s="232"/>
      <c r="D3" s="232"/>
      <c r="E3" s="232"/>
      <c r="F3" s="232"/>
      <c r="G3" s="232"/>
      <c r="H3" s="233"/>
      <c r="I3" s="18" t="s">
        <v>87</v>
      </c>
      <c r="J3" s="18"/>
    </row>
    <row r="4" spans="1:10" ht="36.75" customHeight="1">
      <c r="A4" s="16">
        <v>1</v>
      </c>
      <c r="B4" s="230" t="s">
        <v>401</v>
      </c>
      <c r="C4" s="230"/>
      <c r="D4" s="230"/>
      <c r="E4" s="230"/>
      <c r="F4" s="230"/>
      <c r="G4" s="230"/>
      <c r="H4" s="230"/>
      <c r="I4" s="18" t="s">
        <v>88</v>
      </c>
      <c r="J4" s="18">
        <f>MAX('Ф1.1'!I8:L19)</f>
        <v>1597</v>
      </c>
    </row>
    <row r="5" spans="1:10" ht="38.25" customHeight="1">
      <c r="A5" s="16">
        <v>2</v>
      </c>
      <c r="B5" s="230" t="s">
        <v>89</v>
      </c>
      <c r="C5" s="230"/>
      <c r="D5" s="230"/>
      <c r="E5" s="230"/>
      <c r="F5" s="230"/>
      <c r="G5" s="230"/>
      <c r="H5" s="230"/>
      <c r="I5" s="18" t="s">
        <v>90</v>
      </c>
      <c r="J5" s="18">
        <f>'Ф1.1'!E20</f>
        <v>138.59</v>
      </c>
    </row>
    <row r="6" spans="1:10" ht="42" customHeight="1">
      <c r="A6" s="16">
        <v>3</v>
      </c>
      <c r="B6" s="230" t="s">
        <v>91</v>
      </c>
      <c r="C6" s="230"/>
      <c r="D6" s="230"/>
      <c r="E6" s="230"/>
      <c r="F6" s="230"/>
      <c r="G6" s="230"/>
      <c r="H6" s="230"/>
      <c r="I6" s="18" t="s">
        <v>90</v>
      </c>
      <c r="J6" s="48">
        <f>J5/J4</f>
        <v>0.08678146524733876</v>
      </c>
    </row>
    <row r="7" ht="27" customHeight="1"/>
    <row r="8" spans="1:10" s="154" customFormat="1" ht="38.25" customHeight="1">
      <c r="A8" s="19" t="s">
        <v>322</v>
      </c>
      <c r="B8" s="19"/>
      <c r="C8" s="19"/>
      <c r="D8" s="19"/>
      <c r="E8" s="19"/>
      <c r="F8" s="19"/>
      <c r="G8" s="17"/>
      <c r="H8" s="17"/>
      <c r="I8" s="227" t="s">
        <v>321</v>
      </c>
      <c r="J8" s="227"/>
    </row>
  </sheetData>
  <sheetProtection/>
  <mergeCells count="7">
    <mergeCell ref="B1:J1"/>
    <mergeCell ref="I8:J8"/>
    <mergeCell ref="I2:J2"/>
    <mergeCell ref="B4:H4"/>
    <mergeCell ref="B5:H5"/>
    <mergeCell ref="B6:H6"/>
    <mergeCell ref="B3:H3"/>
  </mergeCells>
  <printOptions horizontalCentered="1"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P7" sqref="P7"/>
    </sheetView>
  </sheetViews>
  <sheetFormatPr defaultColWidth="9.00390625" defaultRowHeight="12.75"/>
  <cols>
    <col min="3" max="3" width="11.875" style="0" customWidth="1"/>
    <col min="9" max="9" width="0.12890625" style="0" customWidth="1"/>
    <col min="10" max="11" width="0" style="0" hidden="1" customWidth="1"/>
    <col min="12" max="12" width="11.375" style="0" bestFit="1" customWidth="1"/>
    <col min="13" max="13" width="10.125" style="0" customWidth="1"/>
  </cols>
  <sheetData>
    <row r="1" spans="1:16" ht="42" customHeight="1">
      <c r="A1" s="238" t="s">
        <v>307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40" t="s">
        <v>325</v>
      </c>
      <c r="O3" s="240"/>
      <c r="P3" s="240"/>
    </row>
    <row r="4" spans="1:16" ht="18.75">
      <c r="A4" s="241" t="s">
        <v>92</v>
      </c>
      <c r="B4" s="242"/>
      <c r="C4" s="243"/>
      <c r="D4" s="241" t="s">
        <v>93</v>
      </c>
      <c r="E4" s="242"/>
      <c r="F4" s="242"/>
      <c r="G4" s="242"/>
      <c r="H4" s="242"/>
      <c r="I4" s="243"/>
      <c r="J4" s="230" t="s">
        <v>94</v>
      </c>
      <c r="K4" s="230"/>
      <c r="L4" s="230"/>
      <c r="M4" s="230"/>
      <c r="N4" s="230"/>
      <c r="O4" s="230"/>
      <c r="P4" s="230"/>
    </row>
    <row r="5" spans="1:16" ht="30" customHeight="1">
      <c r="A5" s="244"/>
      <c r="B5" s="245"/>
      <c r="C5" s="246"/>
      <c r="D5" s="244"/>
      <c r="E5" s="245"/>
      <c r="F5" s="245"/>
      <c r="G5" s="245"/>
      <c r="H5" s="245"/>
      <c r="I5" s="246"/>
      <c r="J5" s="18" t="s">
        <v>95</v>
      </c>
      <c r="K5" s="18" t="s">
        <v>96</v>
      </c>
      <c r="L5" s="51" t="s">
        <v>174</v>
      </c>
      <c r="M5" s="51" t="s">
        <v>149</v>
      </c>
      <c r="N5" s="51" t="s">
        <v>150</v>
      </c>
      <c r="O5" s="51" t="s">
        <v>151</v>
      </c>
      <c r="P5" s="51" t="s">
        <v>152</v>
      </c>
    </row>
    <row r="6" spans="1:16" ht="93" customHeight="1">
      <c r="A6" s="247" t="s">
        <v>97</v>
      </c>
      <c r="B6" s="248"/>
      <c r="C6" s="249"/>
      <c r="D6" s="234" t="s">
        <v>148</v>
      </c>
      <c r="E6" s="235"/>
      <c r="F6" s="235"/>
      <c r="G6" s="235"/>
      <c r="H6" s="235"/>
      <c r="I6" s="236"/>
      <c r="J6" s="18">
        <v>0.244</v>
      </c>
      <c r="K6" s="18">
        <v>0.22974</v>
      </c>
      <c r="L6" s="135">
        <v>0.148</v>
      </c>
      <c r="M6" s="135">
        <v>0.148</v>
      </c>
      <c r="N6" s="51">
        <v>0.1458</v>
      </c>
      <c r="O6" s="51">
        <v>0.1436</v>
      </c>
      <c r="P6" s="51">
        <v>0.1414</v>
      </c>
    </row>
    <row r="7" spans="1:16" ht="92.25" customHeight="1">
      <c r="A7" s="237" t="s">
        <v>98</v>
      </c>
      <c r="B7" s="237"/>
      <c r="C7" s="237"/>
      <c r="D7" s="237"/>
      <c r="E7" s="237"/>
      <c r="F7" s="237"/>
      <c r="G7" s="237"/>
      <c r="H7" s="237"/>
      <c r="I7" s="237"/>
      <c r="J7" s="51"/>
      <c r="K7" s="51"/>
      <c r="L7" s="135">
        <v>0.8</v>
      </c>
      <c r="M7" s="135">
        <v>0.8</v>
      </c>
      <c r="N7" s="135">
        <v>0.788</v>
      </c>
      <c r="O7" s="135">
        <v>0.776</v>
      </c>
      <c r="P7" s="135">
        <v>0.765</v>
      </c>
    </row>
    <row r="8" spans="1:16" ht="94.5" customHeight="1">
      <c r="A8" s="237" t="s">
        <v>99</v>
      </c>
      <c r="B8" s="237"/>
      <c r="C8" s="237"/>
      <c r="D8" s="237"/>
      <c r="E8" s="237"/>
      <c r="F8" s="237"/>
      <c r="G8" s="237"/>
      <c r="H8" s="237"/>
      <c r="I8" s="237"/>
      <c r="J8" s="51">
        <v>1.013</v>
      </c>
      <c r="K8" s="51">
        <v>1.013</v>
      </c>
      <c r="L8" s="135">
        <v>1.01</v>
      </c>
      <c r="M8" s="135">
        <v>1.01</v>
      </c>
      <c r="N8" s="135">
        <v>1.01</v>
      </c>
      <c r="O8" s="135">
        <v>1.01</v>
      </c>
      <c r="P8" s="135">
        <v>1.01</v>
      </c>
    </row>
    <row r="13" spans="2:14" s="136" customFormat="1" ht="18.75">
      <c r="B13" s="136" t="s">
        <v>322</v>
      </c>
      <c r="N13" s="136" t="s">
        <v>321</v>
      </c>
    </row>
  </sheetData>
  <sheetProtection/>
  <mergeCells count="11">
    <mergeCell ref="A6:C6"/>
    <mergeCell ref="D6:I6"/>
    <mergeCell ref="A7:C7"/>
    <mergeCell ref="D7:I7"/>
    <mergeCell ref="A8:C8"/>
    <mergeCell ref="D8:I8"/>
    <mergeCell ref="A1:P1"/>
    <mergeCell ref="N3:P3"/>
    <mergeCell ref="A4:C5"/>
    <mergeCell ref="D4:I5"/>
    <mergeCell ref="J4:P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zoomScale="90" zoomScaleNormal="90" zoomScalePageLayoutView="0" workbookViewId="0" topLeftCell="A1">
      <selection activeCell="I9" sqref="I9"/>
    </sheetView>
  </sheetViews>
  <sheetFormatPr defaultColWidth="9.00390625" defaultRowHeight="12.75"/>
  <cols>
    <col min="1" max="1" width="6.25390625" style="85" customWidth="1"/>
    <col min="2" max="2" width="29.125" style="85" customWidth="1"/>
    <col min="3" max="3" width="14.125" style="85" customWidth="1"/>
    <col min="4" max="4" width="142.75390625" style="85" customWidth="1"/>
    <col min="5" max="16384" width="9.125" style="85" customWidth="1"/>
  </cols>
  <sheetData>
    <row r="2" ht="15">
      <c r="D2" s="86"/>
    </row>
    <row r="3" spans="1:4" ht="27.75" customHeight="1">
      <c r="A3" s="250" t="s">
        <v>309</v>
      </c>
      <c r="B3" s="250"/>
      <c r="C3" s="250"/>
      <c r="D3" s="250"/>
    </row>
    <row r="4" spans="1:4" ht="15">
      <c r="A4" s="251" t="s">
        <v>308</v>
      </c>
      <c r="B4" s="251"/>
      <c r="C4" s="251"/>
      <c r="D4" s="251"/>
    </row>
    <row r="5" spans="1:4" ht="15">
      <c r="A5" s="252" t="s">
        <v>217</v>
      </c>
      <c r="B5" s="252"/>
      <c r="C5" s="252"/>
      <c r="D5" s="252"/>
    </row>
    <row r="6" ht="15">
      <c r="A6" s="87"/>
    </row>
    <row r="7" spans="1:4" ht="15">
      <c r="A7" s="88"/>
      <c r="D7" s="153" t="s">
        <v>310</v>
      </c>
    </row>
    <row r="8" spans="1:4" ht="48.75" customHeight="1">
      <c r="A8" s="89" t="s">
        <v>170</v>
      </c>
      <c r="B8" s="90" t="s">
        <v>218</v>
      </c>
      <c r="C8" s="89" t="s">
        <v>219</v>
      </c>
      <c r="D8" s="89" t="s">
        <v>220</v>
      </c>
    </row>
    <row r="9" spans="1:4" ht="409.5">
      <c r="A9" s="89">
        <v>1</v>
      </c>
      <c r="B9" s="90" t="s">
        <v>221</v>
      </c>
      <c r="C9" s="89">
        <v>213.84</v>
      </c>
      <c r="D9" s="152" t="s">
        <v>867</v>
      </c>
    </row>
    <row r="10" spans="1:4" ht="368.25" customHeight="1">
      <c r="A10" s="91" t="s">
        <v>222</v>
      </c>
      <c r="B10" s="90" t="s">
        <v>223</v>
      </c>
      <c r="C10" s="89">
        <v>139.19</v>
      </c>
      <c r="D10" s="152" t="s">
        <v>868</v>
      </c>
    </row>
    <row r="11" spans="1:4" ht="90">
      <c r="A11" s="89">
        <v>2</v>
      </c>
      <c r="B11" s="90" t="s">
        <v>224</v>
      </c>
      <c r="C11" s="180">
        <f>C10/C9</f>
        <v>0.6509072203516648</v>
      </c>
      <c r="D11" s="89"/>
    </row>
    <row r="12" spans="1:4" ht="312" customHeight="1">
      <c r="A12" s="89">
        <v>3</v>
      </c>
      <c r="B12" s="90" t="s">
        <v>225</v>
      </c>
      <c r="C12" s="89">
        <f>'Ф1.2'!J4</f>
        <v>1597</v>
      </c>
      <c r="D12" s="152" t="s">
        <v>851</v>
      </c>
    </row>
    <row r="13" spans="1:4" ht="409.5" customHeight="1">
      <c r="A13" s="89">
        <v>4</v>
      </c>
      <c r="B13" s="90" t="s">
        <v>226</v>
      </c>
      <c r="C13" s="89">
        <v>785</v>
      </c>
      <c r="D13" s="152" t="s">
        <v>867</v>
      </c>
    </row>
    <row r="14" spans="1:4" ht="38.25" customHeight="1">
      <c r="A14" s="89">
        <v>5</v>
      </c>
      <c r="B14" s="90" t="s">
        <v>227</v>
      </c>
      <c r="C14" s="89">
        <v>17.3</v>
      </c>
      <c r="D14" s="89"/>
    </row>
    <row r="15" spans="1:4" ht="70.5" customHeight="1">
      <c r="A15" s="89">
        <v>6</v>
      </c>
      <c r="B15" s="90" t="s">
        <v>228</v>
      </c>
      <c r="C15" s="89">
        <v>5</v>
      </c>
      <c r="D15" s="89"/>
    </row>
    <row r="16" spans="1:4" ht="63" customHeight="1">
      <c r="A16" s="89">
        <v>7</v>
      </c>
      <c r="B16" s="90" t="s">
        <v>229</v>
      </c>
      <c r="C16" s="89">
        <v>5</v>
      </c>
      <c r="D16" s="89"/>
    </row>
    <row r="18" spans="1:4" ht="114.75" customHeight="1">
      <c r="A18" s="253" t="s">
        <v>230</v>
      </c>
      <c r="B18" s="253"/>
      <c r="C18" s="253"/>
      <c r="D18" s="253"/>
    </row>
    <row r="24" spans="2:13" ht="18.75">
      <c r="B24" s="136" t="s">
        <v>322</v>
      </c>
      <c r="C24" s="136"/>
      <c r="D24" s="137" t="s">
        <v>321</v>
      </c>
      <c r="E24" s="136"/>
      <c r="F24" s="136"/>
      <c r="G24" s="136"/>
      <c r="H24" s="136"/>
      <c r="I24" s="136"/>
      <c r="J24" s="136"/>
      <c r="K24" s="136"/>
      <c r="M24" s="136"/>
    </row>
  </sheetData>
  <sheetProtection/>
  <mergeCells count="4">
    <mergeCell ref="A3:D3"/>
    <mergeCell ref="A4:D4"/>
    <mergeCell ref="A5:D5"/>
    <mergeCell ref="A18:D18"/>
  </mergeCell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D45"/>
  <sheetViews>
    <sheetView view="pageBreakPreview" zoomScaleSheetLayoutView="100" zoomScalePageLayoutView="0" workbookViewId="0" topLeftCell="A1">
      <pane xSplit="45" ySplit="10" topLeftCell="AT35" activePane="bottomRight" state="frozen"/>
      <selection pane="topLeft" activeCell="A1" sqref="A1"/>
      <selection pane="topRight" activeCell="AT1" sqref="AT1"/>
      <selection pane="bottomLeft" activeCell="A11" sqref="A11"/>
      <selection pane="bottomRight" activeCell="A40" sqref="A40:IV40"/>
    </sheetView>
  </sheetViews>
  <sheetFormatPr defaultColWidth="0.875" defaultRowHeight="12.75"/>
  <cols>
    <col min="1" max="107" width="0.875" style="2" customWidth="1"/>
    <col min="108" max="108" width="3.25390625" style="2" customWidth="1"/>
    <col min="109" max="16384" width="0.875" style="2" customWidth="1"/>
  </cols>
  <sheetData>
    <row r="1" ht="8.25" customHeight="1"/>
    <row r="2" ht="15">
      <c r="DD2" s="3"/>
    </row>
    <row r="3" ht="12" customHeight="1"/>
    <row r="4" spans="1:108" ht="15.75">
      <c r="A4" s="269" t="s">
        <v>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</row>
    <row r="5" spans="11:98" s="4" customFormat="1" ht="16.5" customHeight="1">
      <c r="K5" s="270" t="s">
        <v>301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</row>
    <row r="6" spans="11:98" s="5" customFormat="1" ht="13.5" customHeight="1">
      <c r="K6" s="271" t="s">
        <v>1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</row>
    <row r="7" ht="3.75" customHeight="1"/>
    <row r="8" spans="1:108" s="6" customFormat="1" ht="15">
      <c r="A8" s="300" t="s">
        <v>2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2"/>
      <c r="AT8" s="309" t="s">
        <v>3</v>
      </c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1"/>
      <c r="BR8" s="300" t="s">
        <v>4</v>
      </c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2"/>
      <c r="CE8" s="300" t="s">
        <v>5</v>
      </c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2"/>
      <c r="CR8" s="300" t="s">
        <v>6</v>
      </c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2"/>
    </row>
    <row r="9" spans="1:108" s="6" customFormat="1" ht="45.75" customHeigh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5"/>
      <c r="AT9" s="309" t="s">
        <v>7</v>
      </c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1"/>
      <c r="BF9" s="309" t="s">
        <v>8</v>
      </c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1"/>
      <c r="BR9" s="303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5"/>
      <c r="CE9" s="303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5"/>
      <c r="CR9" s="303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5"/>
    </row>
    <row r="10" spans="1:108" s="7" customFormat="1" ht="15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8"/>
      <c r="AT10" s="306">
        <v>2</v>
      </c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8"/>
      <c r="BF10" s="306">
        <v>3</v>
      </c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8"/>
      <c r="BR10" s="306">
        <v>4</v>
      </c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8"/>
      <c r="CE10" s="306">
        <v>5</v>
      </c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8"/>
      <c r="CR10" s="306">
        <v>6</v>
      </c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8"/>
    </row>
    <row r="11" spans="1:108" ht="69.75" customHeight="1">
      <c r="A11" s="8"/>
      <c r="B11" s="276" t="s">
        <v>142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7"/>
      <c r="AT11" s="263" t="s">
        <v>9</v>
      </c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5"/>
      <c r="BF11" s="263" t="s">
        <v>9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5"/>
      <c r="BR11" s="263" t="s">
        <v>9</v>
      </c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5"/>
      <c r="CE11" s="263" t="s">
        <v>9</v>
      </c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5"/>
      <c r="CR11" s="263">
        <f>(CR13+CR15)/2</f>
        <v>2.5</v>
      </c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5"/>
    </row>
    <row r="12" spans="1:108" ht="15">
      <c r="A12" s="8"/>
      <c r="B12" s="272" t="s">
        <v>10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3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6"/>
      <c r="BF12" s="254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6"/>
      <c r="BR12" s="254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6"/>
      <c r="CE12" s="254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6"/>
      <c r="CR12" s="254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6"/>
    </row>
    <row r="13" spans="1:108" s="10" customFormat="1" ht="15">
      <c r="A13" s="9"/>
      <c r="B13" s="274" t="s">
        <v>11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5"/>
      <c r="AT13" s="283">
        <f>1*100/2</f>
        <v>50</v>
      </c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5"/>
      <c r="BF13" s="283">
        <f>1*100/2</f>
        <v>50</v>
      </c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5"/>
      <c r="BR13" s="257">
        <v>100</v>
      </c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9"/>
      <c r="CE13" s="257" t="s">
        <v>12</v>
      </c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9"/>
      <c r="CR13" s="257">
        <v>2</v>
      </c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34" ht="57.75" customHeight="1">
      <c r="A14" s="11"/>
      <c r="B14" s="278" t="s">
        <v>13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9"/>
      <c r="AT14" s="286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8"/>
      <c r="BF14" s="286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8"/>
      <c r="BR14" s="260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60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2"/>
      <c r="CR14" s="260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2"/>
      <c r="DS14" s="283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5"/>
    </row>
    <row r="15" spans="1:134" s="10" customFormat="1" ht="15">
      <c r="A15" s="9"/>
      <c r="B15" s="274" t="s">
        <v>14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5"/>
      <c r="AT15" s="289">
        <f>AT20+AT21</f>
        <v>25</v>
      </c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1"/>
      <c r="BF15" s="289">
        <f>BF20+BF21</f>
        <v>40</v>
      </c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1"/>
      <c r="BR15" s="294">
        <f>AT15/BF15*100</f>
        <v>62.5</v>
      </c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6"/>
      <c r="CE15" s="257" t="s">
        <v>12</v>
      </c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9"/>
      <c r="CR15" s="257">
        <v>3</v>
      </c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  <c r="DS15" s="286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8"/>
    </row>
    <row r="16" spans="1:108" ht="71.25" customHeight="1">
      <c r="A16" s="11"/>
      <c r="B16" s="278" t="s">
        <v>15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9"/>
      <c r="AT16" s="292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93"/>
      <c r="BF16" s="292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93"/>
      <c r="BR16" s="297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9"/>
      <c r="CE16" s="260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60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2"/>
    </row>
    <row r="17" spans="1:108" ht="15">
      <c r="A17" s="8"/>
      <c r="B17" s="272" t="s">
        <v>16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3"/>
      <c r="AT17" s="254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6"/>
      <c r="BF17" s="254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6"/>
      <c r="BR17" s="254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6"/>
      <c r="CE17" s="254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6"/>
      <c r="CR17" s="254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6"/>
    </row>
    <row r="18" spans="1:108" ht="42.75" customHeight="1">
      <c r="A18" s="8"/>
      <c r="B18" s="272" t="s">
        <v>17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3"/>
      <c r="AT18" s="254">
        <v>0</v>
      </c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6"/>
      <c r="BF18" s="254">
        <v>0</v>
      </c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6"/>
      <c r="BR18" s="254">
        <v>100</v>
      </c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6"/>
      <c r="CE18" s="254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6"/>
      <c r="CR18" s="254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6"/>
    </row>
    <row r="19" spans="1:108" ht="57.75" customHeight="1">
      <c r="A19" s="8"/>
      <c r="B19" s="272" t="s">
        <v>18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3"/>
      <c r="AT19" s="254">
        <v>0</v>
      </c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6"/>
      <c r="BF19" s="254">
        <v>0</v>
      </c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6"/>
      <c r="BR19" s="254">
        <v>100</v>
      </c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6"/>
      <c r="CE19" s="254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6"/>
      <c r="CR19" s="254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6"/>
    </row>
    <row r="20" spans="1:108" ht="42.75" customHeight="1">
      <c r="A20" s="8"/>
      <c r="B20" s="272" t="s">
        <v>19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266">
        <v>21</v>
      </c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8"/>
      <c r="BF20" s="266">
        <v>36</v>
      </c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8"/>
      <c r="BR20" s="280">
        <f>AT20/BF20*100</f>
        <v>58.333333333333336</v>
      </c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2"/>
      <c r="CE20" s="254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6"/>
      <c r="CR20" s="254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6"/>
    </row>
    <row r="21" spans="1:108" ht="57.75" customHeight="1">
      <c r="A21" s="8"/>
      <c r="B21" s="272" t="s">
        <v>20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3"/>
      <c r="AT21" s="266">
        <v>4</v>
      </c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8"/>
      <c r="BF21" s="266">
        <v>4</v>
      </c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8"/>
      <c r="BR21" s="280">
        <f>AT21/BF21*100</f>
        <v>100</v>
      </c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2"/>
      <c r="CE21" s="254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6"/>
      <c r="CR21" s="254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6"/>
    </row>
    <row r="22" spans="1:108" ht="72" customHeight="1">
      <c r="A22" s="8"/>
      <c r="B22" s="276" t="s">
        <v>21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7"/>
      <c r="AT22" s="263" t="s">
        <v>9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5"/>
      <c r="BF22" s="263" t="s">
        <v>9</v>
      </c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5"/>
      <c r="BR22" s="263" t="s">
        <v>9</v>
      </c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5"/>
      <c r="CE22" s="263" t="s">
        <v>9</v>
      </c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5"/>
      <c r="CR22" s="263">
        <f>(CR24+CR26+CR28)/3</f>
        <v>2</v>
      </c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5"/>
    </row>
    <row r="23" spans="1:108" ht="15">
      <c r="A23" s="8"/>
      <c r="B23" s="272" t="s">
        <v>22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3"/>
      <c r="AT23" s="254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6"/>
      <c r="BF23" s="254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6"/>
      <c r="BR23" s="254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6"/>
      <c r="CE23" s="254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6"/>
      <c r="CR23" s="254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6"/>
    </row>
    <row r="24" spans="1:108" s="10" customFormat="1" ht="15" customHeight="1">
      <c r="A24" s="9"/>
      <c r="B24" s="274" t="s">
        <v>23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5"/>
      <c r="AT24" s="257">
        <v>1</v>
      </c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9"/>
      <c r="BF24" s="257">
        <v>1</v>
      </c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9"/>
      <c r="BR24" s="257">
        <v>100</v>
      </c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9"/>
      <c r="CE24" s="257" t="s">
        <v>12</v>
      </c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9"/>
      <c r="CR24" s="257">
        <v>2</v>
      </c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9"/>
    </row>
    <row r="25" spans="1:108" ht="42.75" customHeight="1">
      <c r="A25" s="11"/>
      <c r="B25" s="278" t="s">
        <v>24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9"/>
      <c r="AT25" s="260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2"/>
      <c r="BF25" s="260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2"/>
      <c r="BR25" s="260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2"/>
      <c r="CE25" s="260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2"/>
      <c r="CR25" s="260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2"/>
    </row>
    <row r="26" spans="1:108" s="10" customFormat="1" ht="15">
      <c r="A26" s="9"/>
      <c r="B26" s="274" t="s">
        <v>25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5"/>
      <c r="AT26" s="257">
        <v>0</v>
      </c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9"/>
      <c r="BF26" s="257">
        <v>0</v>
      </c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9"/>
      <c r="BR26" s="257">
        <v>100</v>
      </c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9"/>
      <c r="CE26" s="257" t="s">
        <v>12</v>
      </c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9"/>
      <c r="CR26" s="257">
        <v>2</v>
      </c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9"/>
    </row>
    <row r="27" spans="1:108" ht="57.75" customHeight="1">
      <c r="A27" s="11"/>
      <c r="B27" s="278" t="s">
        <v>26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9"/>
      <c r="AT27" s="260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2"/>
      <c r="BF27" s="260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2"/>
      <c r="BR27" s="260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2"/>
      <c r="CE27" s="260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2"/>
      <c r="CR27" s="260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2"/>
    </row>
    <row r="28" spans="1:108" s="10" customFormat="1" ht="15">
      <c r="A28" s="9"/>
      <c r="B28" s="274" t="s">
        <v>27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5"/>
      <c r="AT28" s="257">
        <v>0</v>
      </c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9"/>
      <c r="BF28" s="257">
        <v>0</v>
      </c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9"/>
      <c r="BR28" s="257">
        <v>100</v>
      </c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9"/>
      <c r="CE28" s="257" t="s">
        <v>12</v>
      </c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9"/>
      <c r="CR28" s="257">
        <v>2</v>
      </c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9"/>
    </row>
    <row r="29" spans="1:108" ht="57.75" customHeight="1">
      <c r="A29" s="11"/>
      <c r="B29" s="278" t="s">
        <v>28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9"/>
      <c r="AT29" s="260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2"/>
      <c r="BF29" s="260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2"/>
      <c r="BR29" s="260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2"/>
      <c r="CE29" s="260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2"/>
      <c r="CR29" s="260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2"/>
    </row>
    <row r="30" spans="1:108" ht="87" customHeight="1">
      <c r="A30" s="8"/>
      <c r="B30" s="276" t="s">
        <v>29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7"/>
      <c r="AT30" s="263">
        <v>1</v>
      </c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5"/>
      <c r="BF30" s="263">
        <v>1</v>
      </c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  <c r="BR30" s="254">
        <v>100</v>
      </c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6"/>
      <c r="CE30" s="263" t="s">
        <v>12</v>
      </c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5"/>
      <c r="CR30" s="263">
        <v>2</v>
      </c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5"/>
    </row>
    <row r="31" spans="1:108" ht="112.5" customHeight="1">
      <c r="A31" s="8"/>
      <c r="B31" s="276" t="s">
        <v>30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7"/>
      <c r="AT31" s="263">
        <v>1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5"/>
      <c r="BF31" s="263">
        <v>1</v>
      </c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5"/>
      <c r="BR31" s="254">
        <v>100</v>
      </c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6"/>
      <c r="CE31" s="263" t="s">
        <v>12</v>
      </c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5"/>
      <c r="CR31" s="263">
        <v>2</v>
      </c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5"/>
    </row>
    <row r="32" spans="1:108" ht="72" customHeight="1">
      <c r="A32" s="8"/>
      <c r="B32" s="276" t="s">
        <v>31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7"/>
      <c r="AT32" s="263" t="s">
        <v>9</v>
      </c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5"/>
      <c r="BF32" s="263" t="s">
        <v>9</v>
      </c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5"/>
      <c r="BR32" s="263">
        <v>100</v>
      </c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5"/>
      <c r="CE32" s="263" t="s">
        <v>32</v>
      </c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5"/>
      <c r="CR32" s="263">
        <f>CR33</f>
        <v>2</v>
      </c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5"/>
    </row>
    <row r="33" spans="1:108" ht="107.25" customHeight="1">
      <c r="A33" s="8"/>
      <c r="B33" s="272" t="s">
        <v>33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3"/>
      <c r="AT33" s="254">
        <v>0</v>
      </c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6"/>
      <c r="BF33" s="254">
        <v>0</v>
      </c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6"/>
      <c r="BR33" s="254">
        <v>100</v>
      </c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6"/>
      <c r="CE33" s="254" t="s">
        <v>32</v>
      </c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6"/>
      <c r="CR33" s="254">
        <v>2</v>
      </c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6"/>
    </row>
    <row r="34" spans="1:108" ht="72" customHeight="1">
      <c r="A34" s="8"/>
      <c r="B34" s="276" t="s">
        <v>143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7"/>
      <c r="AT34" s="254" t="s">
        <v>9</v>
      </c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6"/>
      <c r="BF34" s="263" t="s">
        <v>9</v>
      </c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5"/>
      <c r="BR34" s="263">
        <v>100</v>
      </c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5"/>
      <c r="CE34" s="263" t="s">
        <v>9</v>
      </c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5"/>
      <c r="CR34" s="263">
        <f>(CR36+CR38)/2</f>
        <v>2</v>
      </c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5"/>
    </row>
    <row r="35" spans="1:108" ht="15">
      <c r="A35" s="8"/>
      <c r="B35" s="272" t="s">
        <v>22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3"/>
      <c r="AT35" s="254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6"/>
      <c r="BF35" s="254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6"/>
      <c r="BR35" s="254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6"/>
      <c r="CE35" s="254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6"/>
      <c r="CR35" s="254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6"/>
    </row>
    <row r="36" spans="1:108" s="10" customFormat="1" ht="15">
      <c r="A36" s="9"/>
      <c r="B36" s="274" t="s">
        <v>34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5"/>
      <c r="AT36" s="257">
        <v>0</v>
      </c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9"/>
      <c r="BF36" s="257">
        <v>0</v>
      </c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9"/>
      <c r="BR36" s="257">
        <v>100</v>
      </c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9"/>
      <c r="CE36" s="257" t="s">
        <v>32</v>
      </c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9"/>
      <c r="CR36" s="257">
        <v>2</v>
      </c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9"/>
    </row>
    <row r="37" spans="1:108" ht="75.75" customHeight="1">
      <c r="A37" s="11"/>
      <c r="B37" s="278" t="s">
        <v>35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9"/>
      <c r="AT37" s="260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2"/>
      <c r="BF37" s="260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2"/>
      <c r="BR37" s="260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2"/>
      <c r="CE37" s="260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2"/>
      <c r="CR37" s="260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2"/>
    </row>
    <row r="38" spans="1:108" s="10" customFormat="1" ht="15">
      <c r="A38" s="9"/>
      <c r="B38" s="274" t="s">
        <v>36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5"/>
      <c r="AT38" s="257">
        <v>0</v>
      </c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9"/>
      <c r="BF38" s="257">
        <v>0</v>
      </c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9"/>
      <c r="BR38" s="257">
        <v>100</v>
      </c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9"/>
      <c r="CE38" s="257" t="s">
        <v>32</v>
      </c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9"/>
      <c r="CR38" s="257">
        <v>2</v>
      </c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9"/>
    </row>
    <row r="39" spans="1:108" ht="117" customHeight="1">
      <c r="A39" s="11"/>
      <c r="B39" s="278" t="s">
        <v>37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9"/>
      <c r="AT39" s="260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2"/>
      <c r="BF39" s="260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2"/>
      <c r="BR39" s="260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2"/>
      <c r="CE39" s="260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2"/>
      <c r="CR39" s="260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2"/>
    </row>
    <row r="40" spans="1:108" ht="29.25" customHeight="1">
      <c r="A40" s="8"/>
      <c r="B40" s="276" t="s">
        <v>38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7"/>
      <c r="AT40" s="263" t="s">
        <v>9</v>
      </c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5"/>
      <c r="BF40" s="263" t="s">
        <v>9</v>
      </c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5"/>
      <c r="BR40" s="263" t="s">
        <v>9</v>
      </c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5"/>
      <c r="CE40" s="263" t="s">
        <v>9</v>
      </c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5"/>
      <c r="CR40" s="315">
        <f>(CR11+CR22+CR30+CR31+CR32+CR34)/6</f>
        <v>2.0833333333333335</v>
      </c>
      <c r="CS40" s="316"/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7"/>
    </row>
    <row r="41" spans="46:57" ht="15"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</row>
    <row r="42" spans="6:103" ht="15">
      <c r="F42" s="261" t="s">
        <v>322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49"/>
      <c r="BG42" s="49"/>
      <c r="BH42" s="49"/>
      <c r="BI42" s="49"/>
      <c r="BJ42" s="49"/>
      <c r="BK42" s="49"/>
      <c r="BL42" s="49"/>
      <c r="BM42" s="49"/>
      <c r="BN42" s="49"/>
      <c r="BO42" s="49" t="s">
        <v>321</v>
      </c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</row>
    <row r="43" spans="6:103" ht="15">
      <c r="F43" s="312" t="s">
        <v>39</v>
      </c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12"/>
      <c r="CE43" s="312" t="s">
        <v>41</v>
      </c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</row>
    <row r="44" spans="47:57" ht="15"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46:57" ht="15">
      <c r="AT45" s="12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</sheetData>
  <sheetProtection/>
  <mergeCells count="168">
    <mergeCell ref="DS14:ED15"/>
    <mergeCell ref="F42:AS42"/>
    <mergeCell ref="CE42:CY42"/>
    <mergeCell ref="CR40:DD40"/>
    <mergeCell ref="CE30:CQ30"/>
    <mergeCell ref="CR30:DD30"/>
    <mergeCell ref="CE31:CQ31"/>
    <mergeCell ref="CR31:DD31"/>
    <mergeCell ref="BR40:CD40"/>
    <mergeCell ref="CE40:CQ40"/>
    <mergeCell ref="CE43:CY43"/>
    <mergeCell ref="B40:AS40"/>
    <mergeCell ref="AT42:BE42"/>
    <mergeCell ref="BF40:BQ40"/>
    <mergeCell ref="AT41:BE41"/>
    <mergeCell ref="AT40:BE40"/>
    <mergeCell ref="F43:AS43"/>
    <mergeCell ref="B30:AS30"/>
    <mergeCell ref="BF30:BQ30"/>
    <mergeCell ref="BR30:CD30"/>
    <mergeCell ref="B31:AS31"/>
    <mergeCell ref="AT32:BE32"/>
    <mergeCell ref="BF31:BQ31"/>
    <mergeCell ref="B32:AS32"/>
    <mergeCell ref="B25:AS25"/>
    <mergeCell ref="B26:AS26"/>
    <mergeCell ref="B21:AS21"/>
    <mergeCell ref="B24:AS24"/>
    <mergeCell ref="B22:AS22"/>
    <mergeCell ref="B27:AS27"/>
    <mergeCell ref="CE13:CQ14"/>
    <mergeCell ref="B16:AS16"/>
    <mergeCell ref="B17:AS17"/>
    <mergeCell ref="CR23:DD23"/>
    <mergeCell ref="CE26:CQ27"/>
    <mergeCell ref="CR26:DD27"/>
    <mergeCell ref="B23:AS23"/>
    <mergeCell ref="BF23:BQ23"/>
    <mergeCell ref="B13:AS13"/>
    <mergeCell ref="AT15:BE16"/>
    <mergeCell ref="CR8:DD9"/>
    <mergeCell ref="AT9:BE9"/>
    <mergeCell ref="BF9:BQ9"/>
    <mergeCell ref="AT8:BQ8"/>
    <mergeCell ref="BR8:CD9"/>
    <mergeCell ref="AT10:BE10"/>
    <mergeCell ref="CE8:CQ9"/>
    <mergeCell ref="AT11:BE11"/>
    <mergeCell ref="BF11:BQ11"/>
    <mergeCell ref="BF12:BQ12"/>
    <mergeCell ref="BR12:CD12"/>
    <mergeCell ref="B19:AS19"/>
    <mergeCell ref="BR19:CD19"/>
    <mergeCell ref="BR13:CD14"/>
    <mergeCell ref="BF13:BQ14"/>
    <mergeCell ref="B12:AS12"/>
    <mergeCell ref="AT12:BE12"/>
    <mergeCell ref="A8:AS9"/>
    <mergeCell ref="A10:AS10"/>
    <mergeCell ref="CR10:DD10"/>
    <mergeCell ref="BR11:CD11"/>
    <mergeCell ref="CE11:CQ11"/>
    <mergeCell ref="CR11:DD11"/>
    <mergeCell ref="CE10:CQ10"/>
    <mergeCell ref="BF10:BQ10"/>
    <mergeCell ref="BR10:CD10"/>
    <mergeCell ref="B11:AS11"/>
    <mergeCell ref="CR12:DD12"/>
    <mergeCell ref="CR13:DD14"/>
    <mergeCell ref="B14:AS14"/>
    <mergeCell ref="AT13:BE14"/>
    <mergeCell ref="CR28:DD29"/>
    <mergeCell ref="B15:AS15"/>
    <mergeCell ref="BF15:BQ16"/>
    <mergeCell ref="BR15:CD16"/>
    <mergeCell ref="CE15:CQ16"/>
    <mergeCell ref="CE12:CQ12"/>
    <mergeCell ref="CR15:DD16"/>
    <mergeCell ref="BF17:BQ17"/>
    <mergeCell ref="BR17:CD17"/>
    <mergeCell ref="CR18:DD18"/>
    <mergeCell ref="CE19:CQ19"/>
    <mergeCell ref="B18:AS18"/>
    <mergeCell ref="BF18:BQ18"/>
    <mergeCell ref="BR18:CD18"/>
    <mergeCell ref="CE18:CQ18"/>
    <mergeCell ref="AT19:BE19"/>
    <mergeCell ref="CE28:CQ29"/>
    <mergeCell ref="CE23:CQ23"/>
    <mergeCell ref="BF26:BQ27"/>
    <mergeCell ref="BR20:CD20"/>
    <mergeCell ref="CE21:CQ21"/>
    <mergeCell ref="BR21:CD21"/>
    <mergeCell ref="BF22:BQ22"/>
    <mergeCell ref="BR22:CD22"/>
    <mergeCell ref="BR23:CD23"/>
    <mergeCell ref="BR24:CD25"/>
    <mergeCell ref="BR32:CD32"/>
    <mergeCell ref="BR31:CD31"/>
    <mergeCell ref="BR26:CD27"/>
    <mergeCell ref="AT26:BE27"/>
    <mergeCell ref="B28:AS28"/>
    <mergeCell ref="BF28:BQ29"/>
    <mergeCell ref="BR28:CD29"/>
    <mergeCell ref="B29:AS29"/>
    <mergeCell ref="AT28:BE29"/>
    <mergeCell ref="CR20:DD20"/>
    <mergeCell ref="CR21:DD21"/>
    <mergeCell ref="CE24:CQ25"/>
    <mergeCell ref="CR24:DD25"/>
    <mergeCell ref="CE22:CQ22"/>
    <mergeCell ref="CR22:DD22"/>
    <mergeCell ref="BF33:BQ33"/>
    <mergeCell ref="BR33:CD33"/>
    <mergeCell ref="BR34:CD34"/>
    <mergeCell ref="B33:AS33"/>
    <mergeCell ref="CE32:CQ32"/>
    <mergeCell ref="CR32:DD32"/>
    <mergeCell ref="CE33:CQ33"/>
    <mergeCell ref="CR33:DD33"/>
    <mergeCell ref="AT33:BE33"/>
    <mergeCell ref="BF32:BQ32"/>
    <mergeCell ref="CR35:DD35"/>
    <mergeCell ref="B36:AS36"/>
    <mergeCell ref="B35:AS35"/>
    <mergeCell ref="CE34:CQ34"/>
    <mergeCell ref="CR34:DD34"/>
    <mergeCell ref="BF35:BQ35"/>
    <mergeCell ref="BR35:CD35"/>
    <mergeCell ref="CE35:CQ35"/>
    <mergeCell ref="CE36:CQ37"/>
    <mergeCell ref="CR36:DD37"/>
    <mergeCell ref="BR36:CD37"/>
    <mergeCell ref="B37:AS37"/>
    <mergeCell ref="BR38:CD39"/>
    <mergeCell ref="AT36:BE37"/>
    <mergeCell ref="CR38:DD39"/>
    <mergeCell ref="B39:AS39"/>
    <mergeCell ref="CE38:CQ39"/>
    <mergeCell ref="BF21:BQ21"/>
    <mergeCell ref="BF24:BQ25"/>
    <mergeCell ref="B38:AS38"/>
    <mergeCell ref="BF38:BQ39"/>
    <mergeCell ref="AT38:BE39"/>
    <mergeCell ref="BF36:BQ37"/>
    <mergeCell ref="AT35:BE35"/>
    <mergeCell ref="B34:AS34"/>
    <mergeCell ref="BF34:BQ34"/>
    <mergeCell ref="AT34:BE34"/>
    <mergeCell ref="A4:DD4"/>
    <mergeCell ref="K5:CT5"/>
    <mergeCell ref="K6:CT6"/>
    <mergeCell ref="B20:AS20"/>
    <mergeCell ref="BF20:BQ20"/>
    <mergeCell ref="CE17:CQ17"/>
    <mergeCell ref="CR17:DD17"/>
    <mergeCell ref="BF19:BQ19"/>
    <mergeCell ref="CR19:DD19"/>
    <mergeCell ref="CE20:CQ20"/>
    <mergeCell ref="AT17:BE17"/>
    <mergeCell ref="AT18:BE18"/>
    <mergeCell ref="AT24:BE25"/>
    <mergeCell ref="AT30:BE30"/>
    <mergeCell ref="AT21:BE21"/>
    <mergeCell ref="AT31:BE31"/>
    <mergeCell ref="AT22:BE22"/>
    <mergeCell ref="AT23:BE23"/>
    <mergeCell ref="AT20:BE20"/>
  </mergeCells>
  <printOptions/>
  <pageMargins left="1.220472440944882" right="0.2362204724409449" top="0.5905511811023623" bottom="0.5905511811023623" header="0.31496062992125984" footer="0.31496062992125984"/>
  <pageSetup fitToHeight="2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3"/>
  <sheetViews>
    <sheetView view="pageBreakPreview" zoomScaleSheetLayoutView="100" zoomScalePageLayoutView="0" workbookViewId="0" topLeftCell="A1">
      <pane xSplit="45" ySplit="9" topLeftCell="AT24" activePane="bottomRight" state="frozen"/>
      <selection pane="topLeft" activeCell="A1" sqref="A1"/>
      <selection pane="topRight" activeCell="AT1" sqref="AT1"/>
      <selection pane="bottomLeft" activeCell="A10" sqref="A10"/>
      <selection pane="bottomRight" activeCell="BF26" sqref="BF26:BQ27"/>
    </sheetView>
  </sheetViews>
  <sheetFormatPr defaultColWidth="0.875" defaultRowHeight="12.75"/>
  <cols>
    <col min="1" max="44" width="0.875" style="2" customWidth="1"/>
    <col min="45" max="45" width="11.00390625" style="2" customWidth="1"/>
    <col min="46" max="16384" width="0.875" style="2" customWidth="1"/>
  </cols>
  <sheetData>
    <row r="1" ht="15" hidden="1">
      <c r="DD1" s="3"/>
    </row>
    <row r="2" ht="12" customHeight="1" hidden="1"/>
    <row r="3" spans="1:108" ht="15.75">
      <c r="A3" s="269" t="s">
        <v>42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</row>
    <row r="4" spans="11:98" s="4" customFormat="1" ht="16.5" customHeight="1">
      <c r="K4" s="270" t="s">
        <v>301</v>
      </c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</row>
    <row r="5" spans="11:98" s="5" customFormat="1" ht="13.5" customHeight="1">
      <c r="K5" s="271" t="s">
        <v>1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</row>
    <row r="6" ht="3.75" customHeight="1"/>
    <row r="7" spans="1:108" s="6" customFormat="1" ht="15" customHeight="1">
      <c r="A7" s="300" t="s">
        <v>43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2"/>
      <c r="AT7" s="309" t="s">
        <v>3</v>
      </c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1"/>
      <c r="BR7" s="300" t="s">
        <v>4</v>
      </c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2"/>
      <c r="CE7" s="300" t="s">
        <v>5</v>
      </c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2"/>
      <c r="CR7" s="300" t="s">
        <v>6</v>
      </c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2"/>
    </row>
    <row r="8" spans="1:108" s="6" customFormat="1" ht="45.75" customHeight="1">
      <c r="A8" s="30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5"/>
      <c r="AT8" s="309" t="s">
        <v>7</v>
      </c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1"/>
      <c r="BF8" s="309" t="s">
        <v>8</v>
      </c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1"/>
      <c r="BR8" s="303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5"/>
      <c r="CE8" s="303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5"/>
      <c r="CR8" s="303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5"/>
    </row>
    <row r="9" spans="1:108" s="7" customFormat="1" ht="15">
      <c r="A9" s="306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306">
        <v>2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>
        <v>3</v>
      </c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306">
        <v>4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8"/>
      <c r="CE9" s="306">
        <v>5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6">
        <v>6</v>
      </c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8"/>
    </row>
    <row r="10" spans="1:108" ht="45.75" customHeight="1">
      <c r="A10" s="8"/>
      <c r="B10" s="276" t="s">
        <v>852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7"/>
      <c r="AT10" s="263" t="s">
        <v>9</v>
      </c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5"/>
      <c r="BF10" s="263" t="s">
        <v>9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5"/>
      <c r="BR10" s="263" t="s">
        <v>9</v>
      </c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5"/>
      <c r="CE10" s="263" t="s">
        <v>9</v>
      </c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5"/>
      <c r="CR10" s="330">
        <f>(CR12+CR14+CR18)/3</f>
        <v>0.5</v>
      </c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2"/>
    </row>
    <row r="11" spans="1:108" ht="15" customHeight="1">
      <c r="A11" s="8"/>
      <c r="B11" s="272" t="s">
        <v>22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3"/>
      <c r="AT11" s="254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6"/>
      <c r="BF11" s="254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6"/>
      <c r="BR11" s="254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6"/>
      <c r="CE11" s="254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6"/>
      <c r="CR11" s="254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6"/>
    </row>
    <row r="12" spans="1:108" s="10" customFormat="1" ht="15" customHeight="1">
      <c r="A12" s="9"/>
      <c r="B12" s="274" t="s">
        <v>853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5"/>
      <c r="AT12" s="289">
        <v>16</v>
      </c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1"/>
      <c r="BF12" s="289">
        <v>16</v>
      </c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1"/>
      <c r="BR12" s="294">
        <f>AT12/BF12*100</f>
        <v>100</v>
      </c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6"/>
      <c r="CE12" s="257" t="s">
        <v>32</v>
      </c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9"/>
      <c r="CR12" s="257">
        <v>0.5</v>
      </c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ht="55.5" customHeight="1">
      <c r="A13" s="11"/>
      <c r="B13" s="278" t="s">
        <v>44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9"/>
      <c r="AT13" s="292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93"/>
      <c r="BF13" s="292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93"/>
      <c r="BR13" s="297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9"/>
      <c r="CE13" s="260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2"/>
      <c r="CR13" s="260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2"/>
    </row>
    <row r="14" spans="1:108" s="10" customFormat="1" ht="15" customHeight="1">
      <c r="A14" s="9"/>
      <c r="B14" s="274" t="s">
        <v>854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5"/>
      <c r="AT14" s="289">
        <v>15</v>
      </c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1"/>
      <c r="BF14" s="289">
        <v>15</v>
      </c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1"/>
      <c r="BR14" s="294">
        <f>AT14/BF14*100</f>
        <v>100</v>
      </c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6"/>
      <c r="CE14" s="257" t="s">
        <v>32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9"/>
      <c r="CR14" s="257">
        <v>0.5</v>
      </c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9"/>
    </row>
    <row r="15" spans="1:108" ht="27.75" customHeight="1">
      <c r="A15" s="11"/>
      <c r="B15" s="278" t="s">
        <v>45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9"/>
      <c r="AT15" s="292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93"/>
      <c r="BF15" s="292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93"/>
      <c r="BR15" s="297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9"/>
      <c r="CE15" s="260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2"/>
      <c r="CR15" s="260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2"/>
    </row>
    <row r="16" spans="1:108" ht="45.75" customHeight="1">
      <c r="A16" s="8"/>
      <c r="B16" s="272" t="s">
        <v>46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3"/>
      <c r="AT16" s="266">
        <v>8</v>
      </c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8"/>
      <c r="BF16" s="266">
        <v>8</v>
      </c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8"/>
      <c r="BR16" s="280">
        <f>AT16/BF16*100</f>
        <v>100</v>
      </c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2"/>
      <c r="CE16" s="254" t="s">
        <v>9</v>
      </c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6"/>
      <c r="CR16" s="254">
        <v>0.5</v>
      </c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6"/>
    </row>
    <row r="17" spans="1:108" ht="18" customHeight="1">
      <c r="A17" s="8"/>
      <c r="B17" s="272" t="s">
        <v>47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3"/>
      <c r="AT17" s="266">
        <v>15</v>
      </c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8"/>
      <c r="BF17" s="266">
        <v>15</v>
      </c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8"/>
      <c r="BR17" s="280">
        <f>AT17/BF17*100</f>
        <v>100</v>
      </c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2"/>
      <c r="CE17" s="254" t="s">
        <v>9</v>
      </c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6"/>
      <c r="CR17" s="254">
        <v>0.5</v>
      </c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6"/>
    </row>
    <row r="18" spans="1:108" s="10" customFormat="1" ht="15" customHeight="1">
      <c r="A18" s="9"/>
      <c r="B18" s="274" t="s">
        <v>855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5"/>
      <c r="AT18" s="318">
        <v>0.000588235294117647</v>
      </c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20"/>
      <c r="BF18" s="324">
        <v>0</v>
      </c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6"/>
      <c r="BR18" s="257">
        <v>100</v>
      </c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9"/>
      <c r="CE18" s="257" t="s">
        <v>32</v>
      </c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9"/>
      <c r="CR18" s="257">
        <v>0.5</v>
      </c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9"/>
    </row>
    <row r="19" spans="1:108" ht="92.25" customHeight="1">
      <c r="A19" s="11"/>
      <c r="B19" s="278" t="s">
        <v>144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9"/>
      <c r="AT19" s="321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3"/>
      <c r="BF19" s="327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9"/>
      <c r="BR19" s="260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2"/>
      <c r="CE19" s="260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2"/>
      <c r="CR19" s="260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2"/>
    </row>
    <row r="20" spans="1:108" ht="61.5" customHeight="1">
      <c r="A20" s="8"/>
      <c r="B20" s="276" t="s">
        <v>856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7"/>
      <c r="AT20" s="263" t="s">
        <v>9</v>
      </c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5"/>
      <c r="BF20" s="263" t="s">
        <v>9</v>
      </c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5"/>
      <c r="BR20" s="263">
        <v>100</v>
      </c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5"/>
      <c r="CE20" s="263" t="s">
        <v>32</v>
      </c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5"/>
      <c r="CR20" s="263">
        <f>CR21</f>
        <v>0.5</v>
      </c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5"/>
    </row>
    <row r="21" spans="1:108" ht="63" customHeight="1">
      <c r="A21" s="8"/>
      <c r="B21" s="272" t="s">
        <v>857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3"/>
      <c r="AT21" s="254">
        <v>0</v>
      </c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6"/>
      <c r="BF21" s="254">
        <v>0</v>
      </c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6"/>
      <c r="BR21" s="254">
        <v>100</v>
      </c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6"/>
      <c r="CE21" s="254" t="s">
        <v>32</v>
      </c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6"/>
      <c r="CR21" s="254">
        <v>0.5</v>
      </c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6"/>
    </row>
    <row r="22" spans="1:108" ht="41.25" customHeight="1">
      <c r="A22" s="8"/>
      <c r="B22" s="276" t="s">
        <v>858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7"/>
      <c r="AT22" s="263" t="s">
        <v>9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5"/>
      <c r="BF22" s="263" t="s">
        <v>9</v>
      </c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5"/>
      <c r="BR22" s="263" t="s">
        <v>9</v>
      </c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5"/>
      <c r="CE22" s="263" t="s">
        <v>9</v>
      </c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5"/>
      <c r="CR22" s="263">
        <f>(CR24+CR26)/2</f>
        <v>0.5</v>
      </c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5"/>
    </row>
    <row r="23" spans="1:108" ht="15" customHeight="1">
      <c r="A23" s="8"/>
      <c r="B23" s="272" t="s">
        <v>22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3"/>
      <c r="AT23" s="254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6"/>
      <c r="BF23" s="254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6"/>
      <c r="BR23" s="254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6"/>
      <c r="CE23" s="254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6"/>
      <c r="CR23" s="254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6"/>
    </row>
    <row r="24" spans="1:108" s="10" customFormat="1" ht="15" customHeight="1">
      <c r="A24" s="9"/>
      <c r="B24" s="274" t="s">
        <v>859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5"/>
      <c r="AT24" s="257">
        <v>1</v>
      </c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9"/>
      <c r="BF24" s="257">
        <v>0</v>
      </c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9"/>
      <c r="BR24" s="257">
        <v>100</v>
      </c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9"/>
      <c r="CE24" s="257" t="s">
        <v>12</v>
      </c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9"/>
      <c r="CR24" s="257">
        <v>0.5</v>
      </c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9"/>
    </row>
    <row r="25" spans="1:108" ht="60" customHeight="1">
      <c r="A25" s="11"/>
      <c r="B25" s="278" t="s">
        <v>48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9"/>
      <c r="AT25" s="260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2"/>
      <c r="BF25" s="260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2"/>
      <c r="BR25" s="260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2"/>
      <c r="CE25" s="260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2"/>
      <c r="CR25" s="260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2"/>
    </row>
    <row r="26" spans="1:108" s="10" customFormat="1" ht="15" customHeight="1">
      <c r="A26" s="9"/>
      <c r="B26" s="274" t="s">
        <v>860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5"/>
      <c r="AT26" s="289">
        <v>0</v>
      </c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1"/>
      <c r="BF26" s="289">
        <v>0</v>
      </c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1"/>
      <c r="BR26" s="257">
        <v>100</v>
      </c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9"/>
      <c r="CE26" s="257" t="s">
        <v>32</v>
      </c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9"/>
      <c r="CR26" s="257">
        <v>0.5</v>
      </c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9"/>
    </row>
    <row r="27" spans="1:108" ht="89.25" customHeight="1">
      <c r="A27" s="11"/>
      <c r="B27" s="278" t="s">
        <v>145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9"/>
      <c r="AT27" s="292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93"/>
      <c r="BF27" s="292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93"/>
      <c r="BR27" s="260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2"/>
      <c r="CE27" s="260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2"/>
      <c r="CR27" s="260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2"/>
    </row>
    <row r="28" spans="1:108" ht="59.25" customHeight="1">
      <c r="A28" s="8"/>
      <c r="B28" s="276" t="s">
        <v>861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7"/>
      <c r="AT28" s="263" t="s">
        <v>9</v>
      </c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5"/>
      <c r="BF28" s="263" t="s">
        <v>9</v>
      </c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5"/>
      <c r="BR28" s="263">
        <v>100</v>
      </c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5"/>
      <c r="CE28" s="263" t="s">
        <v>32</v>
      </c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5"/>
      <c r="CR28" s="263">
        <f>CR29</f>
        <v>0.2</v>
      </c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5"/>
    </row>
    <row r="29" spans="1:108" ht="78" customHeight="1">
      <c r="A29" s="8"/>
      <c r="B29" s="272" t="s">
        <v>862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3"/>
      <c r="AT29" s="254">
        <v>0</v>
      </c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6"/>
      <c r="BF29" s="254">
        <v>0</v>
      </c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6"/>
      <c r="BR29" s="254">
        <v>100</v>
      </c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6"/>
      <c r="CE29" s="254" t="s">
        <v>32</v>
      </c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6"/>
      <c r="CR29" s="254">
        <v>0.2</v>
      </c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6"/>
    </row>
    <row r="30" spans="1:108" ht="29.25" customHeight="1">
      <c r="A30" s="8"/>
      <c r="B30" s="276" t="s">
        <v>863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7"/>
      <c r="AT30" s="263" t="s">
        <v>9</v>
      </c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5"/>
      <c r="BF30" s="263" t="s">
        <v>9</v>
      </c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  <c r="BR30" s="263" t="s">
        <v>9</v>
      </c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5"/>
      <c r="CE30" s="263" t="s">
        <v>9</v>
      </c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5"/>
      <c r="CR30" s="315">
        <f>(CR10+CR20+CR22+CR28)/4</f>
        <v>0.425</v>
      </c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7"/>
    </row>
    <row r="32" spans="6:103" ht="15">
      <c r="F32" s="261" t="s">
        <v>322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U32" s="261" t="s">
        <v>321</v>
      </c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</row>
    <row r="33" spans="6:103" ht="15">
      <c r="F33" s="312" t="s">
        <v>39</v>
      </c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12"/>
      <c r="AU33" s="312" t="s">
        <v>40</v>
      </c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12"/>
      <c r="CE33" s="312" t="s">
        <v>41</v>
      </c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</row>
  </sheetData>
  <sheetProtection/>
  <mergeCells count="123">
    <mergeCell ref="A3:DD3"/>
    <mergeCell ref="K4:CT4"/>
    <mergeCell ref="K5:CT5"/>
    <mergeCell ref="CE12:CQ13"/>
    <mergeCell ref="B21:AS21"/>
    <mergeCell ref="AT21:BE21"/>
    <mergeCell ref="BF21:BQ21"/>
    <mergeCell ref="CE21:CQ21"/>
    <mergeCell ref="CE20:CQ20"/>
    <mergeCell ref="CR20:DD20"/>
    <mergeCell ref="B23:AS23"/>
    <mergeCell ref="AT23:BE23"/>
    <mergeCell ref="B26:AS26"/>
    <mergeCell ref="BR26:CD27"/>
    <mergeCell ref="CE26:CQ27"/>
    <mergeCell ref="CR26:DD27"/>
    <mergeCell ref="BR24:CD25"/>
    <mergeCell ref="B25:AS25"/>
    <mergeCell ref="CE24:CQ25"/>
    <mergeCell ref="CR24:DD25"/>
    <mergeCell ref="BF26:BQ27"/>
    <mergeCell ref="AT26:BE27"/>
    <mergeCell ref="BR21:CD21"/>
    <mergeCell ref="CR21:DD21"/>
    <mergeCell ref="BR23:CD23"/>
    <mergeCell ref="CE22:CQ22"/>
    <mergeCell ref="CR22:DD22"/>
    <mergeCell ref="BR22:CD22"/>
    <mergeCell ref="CE23:CQ23"/>
    <mergeCell ref="CR23:DD23"/>
    <mergeCell ref="B20:AS20"/>
    <mergeCell ref="AT20:BE20"/>
    <mergeCell ref="BF20:BQ20"/>
    <mergeCell ref="BR20:CD20"/>
    <mergeCell ref="AT22:BE22"/>
    <mergeCell ref="BF22:BQ22"/>
    <mergeCell ref="B22:AS22"/>
    <mergeCell ref="B27:AS27"/>
    <mergeCell ref="CE29:CQ29"/>
    <mergeCell ref="CR29:DD29"/>
    <mergeCell ref="BR10:CD10"/>
    <mergeCell ref="CE10:CQ10"/>
    <mergeCell ref="CR10:DD10"/>
    <mergeCell ref="CR11:DD11"/>
    <mergeCell ref="CE14:CQ15"/>
    <mergeCell ref="CR18:DD19"/>
    <mergeCell ref="B17:AS17"/>
    <mergeCell ref="B10:AS10"/>
    <mergeCell ref="AT10:BE10"/>
    <mergeCell ref="BF10:BQ10"/>
    <mergeCell ref="AT17:BE17"/>
    <mergeCell ref="BF17:BQ17"/>
    <mergeCell ref="BR17:CD17"/>
    <mergeCell ref="B14:AS14"/>
    <mergeCell ref="AT14:BE15"/>
    <mergeCell ref="BF14:BQ15"/>
    <mergeCell ref="BR14:CD15"/>
    <mergeCell ref="CR12:DD13"/>
    <mergeCell ref="CR14:DD15"/>
    <mergeCell ref="A7:AS8"/>
    <mergeCell ref="A9:AS9"/>
    <mergeCell ref="BF9:BQ9"/>
    <mergeCell ref="BR9:CD9"/>
    <mergeCell ref="CE9:CQ9"/>
    <mergeCell ref="CE7:CQ8"/>
    <mergeCell ref="BR12:CD13"/>
    <mergeCell ref="B13:AS13"/>
    <mergeCell ref="CE18:CQ19"/>
    <mergeCell ref="CE11:CQ11"/>
    <mergeCell ref="CR9:DD9"/>
    <mergeCell ref="AT12:BE13"/>
    <mergeCell ref="CR7:DD8"/>
    <mergeCell ref="AT8:BE8"/>
    <mergeCell ref="BF8:BQ8"/>
    <mergeCell ref="AT7:BQ7"/>
    <mergeCell ref="BR7:CD8"/>
    <mergeCell ref="AT9:BE9"/>
    <mergeCell ref="CE16:CQ16"/>
    <mergeCell ref="CR16:DD16"/>
    <mergeCell ref="CE17:CQ17"/>
    <mergeCell ref="CR17:DD17"/>
    <mergeCell ref="B11:AS11"/>
    <mergeCell ref="AT11:BE11"/>
    <mergeCell ref="BF11:BQ11"/>
    <mergeCell ref="BR11:CD11"/>
    <mergeCell ref="B12:AS12"/>
    <mergeCell ref="BF12:BQ13"/>
    <mergeCell ref="B15:AS15"/>
    <mergeCell ref="B18:AS18"/>
    <mergeCell ref="AT18:BE19"/>
    <mergeCell ref="BF18:BQ19"/>
    <mergeCell ref="BR18:CD19"/>
    <mergeCell ref="BR28:CD28"/>
    <mergeCell ref="B19:AS19"/>
    <mergeCell ref="B24:AS24"/>
    <mergeCell ref="AT24:BE25"/>
    <mergeCell ref="BF24:BQ25"/>
    <mergeCell ref="CE30:CQ30"/>
    <mergeCell ref="CR30:DD30"/>
    <mergeCell ref="CE28:CQ28"/>
    <mergeCell ref="CR28:DD28"/>
    <mergeCell ref="BF23:BQ23"/>
    <mergeCell ref="B16:AS16"/>
    <mergeCell ref="AT16:BE16"/>
    <mergeCell ref="BF16:BQ16"/>
    <mergeCell ref="BR16:CD16"/>
    <mergeCell ref="B28:AS28"/>
    <mergeCell ref="F32:AS32"/>
    <mergeCell ref="AU32:CC32"/>
    <mergeCell ref="CE32:CY32"/>
    <mergeCell ref="F33:AS33"/>
    <mergeCell ref="AU33:CC33"/>
    <mergeCell ref="CE33:CY33"/>
    <mergeCell ref="B30:AS30"/>
    <mergeCell ref="AT30:BE30"/>
    <mergeCell ref="BF30:BQ30"/>
    <mergeCell ref="BR30:CD30"/>
    <mergeCell ref="AT28:BE28"/>
    <mergeCell ref="BF28:BQ28"/>
    <mergeCell ref="B29:AS29"/>
    <mergeCell ref="AT29:BE29"/>
    <mergeCell ref="BF29:BQ29"/>
    <mergeCell ref="BR29:CD29"/>
  </mergeCells>
  <printOptions/>
  <pageMargins left="1.1811023622047245" right="0.31496062992125984" top="0.5905511811023623" bottom="0.5905511811023623" header="0.1968503937007874" footer="0.1968503937007874"/>
  <pageSetup fitToHeight="2" fitToWidth="1" horizontalDpi="600" verticalDpi="600" orientation="portrait" paperSize="9" scale="85" r:id="rId1"/>
  <rowBreaks count="2" manualBreakCount="2">
    <brk id="17" max="107" man="1"/>
    <brk id="19" max="10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SheetLayoutView="100" zoomScalePageLayoutView="0" workbookViewId="0" topLeftCell="A1">
      <pane xSplit="45" ySplit="9" topLeftCell="AT36" activePane="bottomRight" state="frozen"/>
      <selection pane="topLeft" activeCell="A1" sqref="A1"/>
      <selection pane="topRight" activeCell="AT1" sqref="AT1"/>
      <selection pane="bottomLeft" activeCell="A10" sqref="A10"/>
      <selection pane="bottomRight" activeCell="A42" sqref="A42:IV42"/>
    </sheetView>
  </sheetViews>
  <sheetFormatPr defaultColWidth="0.875" defaultRowHeight="12.75"/>
  <cols>
    <col min="1" max="44" width="0.875" style="2" customWidth="1"/>
    <col min="45" max="45" width="11.00390625" style="2" customWidth="1"/>
    <col min="46" max="107" width="0.875" style="2" customWidth="1"/>
    <col min="108" max="108" width="3.375" style="2" customWidth="1"/>
    <col min="109" max="131" width="0.875" style="2" customWidth="1"/>
    <col min="132" max="132" width="19.25390625" style="2" customWidth="1"/>
    <col min="133" max="142" width="14.875" style="2" customWidth="1"/>
    <col min="143" max="16384" width="0.875" style="2" customWidth="1"/>
  </cols>
  <sheetData>
    <row r="1" ht="15" hidden="1">
      <c r="DD1" s="3"/>
    </row>
    <row r="2" ht="12" customHeight="1" hidden="1"/>
    <row r="3" spans="1:108" ht="15.75">
      <c r="A3" s="269" t="s">
        <v>49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</row>
    <row r="4" spans="11:98" s="4" customFormat="1" ht="16.5" customHeight="1">
      <c r="K4" s="270" t="s">
        <v>301</v>
      </c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</row>
    <row r="5" spans="11:98" s="5" customFormat="1" ht="13.5" customHeight="1">
      <c r="K5" s="271" t="s">
        <v>1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</row>
    <row r="6" ht="3.75" customHeight="1"/>
    <row r="7" spans="1:108" s="6" customFormat="1" ht="15" customHeight="1">
      <c r="A7" s="300" t="s">
        <v>43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2"/>
      <c r="AT7" s="309" t="s">
        <v>3</v>
      </c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1"/>
      <c r="BR7" s="300" t="s">
        <v>4</v>
      </c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2"/>
      <c r="CE7" s="300" t="s">
        <v>5</v>
      </c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2"/>
      <c r="CR7" s="300" t="s">
        <v>6</v>
      </c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2"/>
    </row>
    <row r="8" spans="1:108" s="6" customFormat="1" ht="45.75" customHeight="1">
      <c r="A8" s="30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5"/>
      <c r="AT8" s="309" t="s">
        <v>7</v>
      </c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1"/>
      <c r="BF8" s="309" t="s">
        <v>8</v>
      </c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1"/>
      <c r="BR8" s="303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5"/>
      <c r="CE8" s="303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5"/>
      <c r="CR8" s="303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5"/>
    </row>
    <row r="9" spans="1:108" s="7" customFormat="1" ht="15">
      <c r="A9" s="306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306">
        <v>2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>
        <v>3</v>
      </c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306">
        <v>4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8"/>
      <c r="CE9" s="306">
        <v>5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6">
        <v>6</v>
      </c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8"/>
    </row>
    <row r="10" spans="1:108" ht="74.25" customHeight="1">
      <c r="A10" s="8"/>
      <c r="B10" s="276" t="s">
        <v>50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7"/>
      <c r="AT10" s="263">
        <v>1</v>
      </c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5"/>
      <c r="BF10" s="263">
        <v>1</v>
      </c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5"/>
      <c r="BR10" s="263">
        <f>AT10/BF10*100</f>
        <v>100</v>
      </c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5"/>
      <c r="CE10" s="263" t="s">
        <v>12</v>
      </c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5"/>
      <c r="CR10" s="263">
        <v>2</v>
      </c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5"/>
    </row>
    <row r="11" spans="1:108" ht="29.25" customHeight="1">
      <c r="A11" s="8"/>
      <c r="B11" s="276" t="s">
        <v>51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7"/>
      <c r="AT11" s="263" t="s">
        <v>9</v>
      </c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5"/>
      <c r="BF11" s="263" t="s">
        <v>9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5"/>
      <c r="BR11" s="263" t="s">
        <v>9</v>
      </c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5"/>
      <c r="CE11" s="263" t="s">
        <v>9</v>
      </c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5"/>
      <c r="CR11" s="330">
        <f>(CR13+CR15+CR17+CR19+CR21+CR23)/6</f>
        <v>2</v>
      </c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2"/>
    </row>
    <row r="12" spans="1:108" ht="15" customHeight="1">
      <c r="A12" s="8"/>
      <c r="B12" s="272" t="s">
        <v>22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3"/>
      <c r="AT12" s="254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6"/>
      <c r="BF12" s="254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6"/>
      <c r="BR12" s="254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6"/>
      <c r="CE12" s="254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6"/>
      <c r="CR12" s="254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6"/>
    </row>
    <row r="13" spans="1:108" s="10" customFormat="1" ht="15" customHeight="1">
      <c r="A13" s="9"/>
      <c r="B13" s="274" t="s">
        <v>52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5"/>
      <c r="AT13" s="257">
        <v>0</v>
      </c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9"/>
      <c r="BF13" s="257">
        <v>0</v>
      </c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9"/>
      <c r="BR13" s="257">
        <v>100</v>
      </c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9"/>
      <c r="CE13" s="257" t="s">
        <v>32</v>
      </c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9"/>
      <c r="CR13" s="257">
        <v>2</v>
      </c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08" ht="60.75" customHeight="1">
      <c r="A14" s="11"/>
      <c r="B14" s="278" t="s">
        <v>53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9"/>
      <c r="AT14" s="260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2"/>
      <c r="BF14" s="260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2"/>
      <c r="BR14" s="260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60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2"/>
      <c r="CR14" s="260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2"/>
    </row>
    <row r="15" spans="1:108" s="10" customFormat="1" ht="15" customHeight="1">
      <c r="A15" s="9"/>
      <c r="B15" s="274" t="s">
        <v>54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5"/>
      <c r="AT15" s="257">
        <v>0</v>
      </c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9"/>
      <c r="BF15" s="257">
        <v>0</v>
      </c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9"/>
      <c r="BR15" s="257">
        <v>100</v>
      </c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9"/>
      <c r="CE15" s="257" t="s">
        <v>12</v>
      </c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9"/>
      <c r="CR15" s="257">
        <v>2</v>
      </c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</row>
    <row r="16" spans="1:108" ht="74.25" customHeight="1">
      <c r="A16" s="11"/>
      <c r="B16" s="278" t="s">
        <v>55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9"/>
      <c r="AT16" s="260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2"/>
      <c r="BF16" s="260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2"/>
      <c r="BR16" s="260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2"/>
      <c r="CE16" s="260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60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2"/>
    </row>
    <row r="17" spans="1:108" s="10" customFormat="1" ht="15" customHeight="1">
      <c r="A17" s="9"/>
      <c r="B17" s="274" t="s">
        <v>56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5"/>
      <c r="AT17" s="257">
        <v>0</v>
      </c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9"/>
      <c r="BF17" s="257">
        <v>0</v>
      </c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9"/>
      <c r="BR17" s="257">
        <v>100</v>
      </c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9"/>
      <c r="CE17" s="257" t="s">
        <v>32</v>
      </c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9"/>
      <c r="CR17" s="257">
        <v>2</v>
      </c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9"/>
    </row>
    <row r="18" spans="1:108" ht="92.25" customHeight="1">
      <c r="A18" s="11"/>
      <c r="B18" s="278" t="s">
        <v>141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9"/>
      <c r="AT18" s="260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2"/>
      <c r="BF18" s="260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2"/>
      <c r="BR18" s="260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2"/>
      <c r="CE18" s="260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2"/>
      <c r="CR18" s="260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2"/>
    </row>
    <row r="19" spans="1:108" s="10" customFormat="1" ht="15" customHeight="1">
      <c r="A19" s="9"/>
      <c r="B19" s="274" t="s">
        <v>57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5"/>
      <c r="AT19" s="257">
        <v>0</v>
      </c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9"/>
      <c r="BF19" s="257">
        <v>0</v>
      </c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9"/>
      <c r="BR19" s="257">
        <v>100</v>
      </c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9"/>
      <c r="CE19" s="257" t="s">
        <v>32</v>
      </c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9"/>
      <c r="CR19" s="257">
        <v>2</v>
      </c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9"/>
    </row>
    <row r="20" spans="1:108" ht="87.75" customHeight="1">
      <c r="A20" s="11"/>
      <c r="B20" s="278" t="s">
        <v>58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9"/>
      <c r="AT20" s="260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2"/>
      <c r="BF20" s="260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2"/>
      <c r="BR20" s="260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2"/>
      <c r="CE20" s="260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2"/>
      <c r="CR20" s="260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2"/>
    </row>
    <row r="21" spans="1:108" s="10" customFormat="1" ht="15" customHeight="1">
      <c r="A21" s="9"/>
      <c r="B21" s="274" t="s">
        <v>59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5"/>
      <c r="AT21" s="257">
        <v>0</v>
      </c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9"/>
      <c r="BF21" s="257">
        <v>0</v>
      </c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9"/>
      <c r="BR21" s="257">
        <v>100</v>
      </c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9"/>
      <c r="CE21" s="257" t="s">
        <v>12</v>
      </c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9"/>
      <c r="CR21" s="257">
        <v>2</v>
      </c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9"/>
    </row>
    <row r="22" spans="1:108" ht="63" customHeight="1">
      <c r="A22" s="11"/>
      <c r="B22" s="278" t="s">
        <v>60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9"/>
      <c r="AT22" s="260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2"/>
      <c r="BF22" s="260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2"/>
      <c r="BR22" s="260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2"/>
      <c r="CE22" s="260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2"/>
      <c r="CR22" s="260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2"/>
    </row>
    <row r="23" spans="1:108" s="10" customFormat="1" ht="15" customHeight="1">
      <c r="A23" s="9"/>
      <c r="B23" s="274" t="s">
        <v>61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5"/>
      <c r="AT23" s="257">
        <v>0</v>
      </c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9"/>
      <c r="BF23" s="257">
        <v>0</v>
      </c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9"/>
      <c r="BR23" s="257">
        <v>100</v>
      </c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9"/>
      <c r="CE23" s="257" t="s">
        <v>12</v>
      </c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9"/>
      <c r="CR23" s="257">
        <v>2</v>
      </c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9"/>
    </row>
    <row r="24" spans="1:108" ht="43.5" customHeight="1">
      <c r="A24" s="11"/>
      <c r="B24" s="278" t="s">
        <v>62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9"/>
      <c r="AT24" s="260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2"/>
      <c r="BF24" s="260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2"/>
      <c r="BR24" s="260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2"/>
      <c r="CE24" s="260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2"/>
      <c r="CR24" s="260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2"/>
    </row>
    <row r="25" spans="1:108" ht="33.75" customHeight="1">
      <c r="A25" s="8"/>
      <c r="B25" s="276" t="s">
        <v>146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7"/>
      <c r="AT25" s="263" t="s">
        <v>9</v>
      </c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5"/>
      <c r="BF25" s="263" t="s">
        <v>9</v>
      </c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5"/>
      <c r="BR25" s="263" t="s">
        <v>9</v>
      </c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5"/>
      <c r="CE25" s="263" t="s">
        <v>9</v>
      </c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5"/>
      <c r="CR25" s="263">
        <f>(CR27+CR29)/2</f>
        <v>2</v>
      </c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5"/>
    </row>
    <row r="26" spans="1:108" ht="15" customHeight="1">
      <c r="A26" s="8"/>
      <c r="B26" s="272" t="s">
        <v>22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3"/>
      <c r="AT26" s="254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6"/>
      <c r="BF26" s="254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6"/>
      <c r="BR26" s="254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6"/>
      <c r="CE26" s="254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6"/>
      <c r="CR26" s="254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6"/>
    </row>
    <row r="27" spans="1:108" s="10" customFormat="1" ht="15" customHeight="1">
      <c r="A27" s="9"/>
      <c r="B27" s="274" t="s">
        <v>63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5"/>
      <c r="AT27" s="289">
        <v>16</v>
      </c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1"/>
      <c r="BF27" s="289">
        <v>16</v>
      </c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1"/>
      <c r="BR27" s="294">
        <f>AT27/BF27*100</f>
        <v>100</v>
      </c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6"/>
      <c r="CE27" s="257" t="s">
        <v>32</v>
      </c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9"/>
      <c r="CR27" s="257">
        <v>2</v>
      </c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9"/>
    </row>
    <row r="28" spans="1:108" ht="29.25" customHeight="1">
      <c r="A28" s="11"/>
      <c r="B28" s="278" t="s">
        <v>64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9"/>
      <c r="AT28" s="292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93"/>
      <c r="BF28" s="292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93"/>
      <c r="BR28" s="297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9"/>
      <c r="CE28" s="260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2"/>
      <c r="CR28" s="260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2"/>
    </row>
    <row r="29" spans="1:108" s="10" customFormat="1" ht="15">
      <c r="A29" s="9"/>
      <c r="B29" s="335" t="s">
        <v>65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6"/>
      <c r="AT29" s="257" t="s">
        <v>9</v>
      </c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9"/>
      <c r="BF29" s="257" t="s">
        <v>9</v>
      </c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9"/>
      <c r="BR29" s="257">
        <v>100</v>
      </c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9"/>
      <c r="CE29" s="257" t="s">
        <v>12</v>
      </c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9"/>
      <c r="CR29" s="257">
        <v>2</v>
      </c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9"/>
    </row>
    <row r="30" spans="1:108" ht="42.75" customHeight="1">
      <c r="A30" s="11"/>
      <c r="B30" s="278" t="s">
        <v>66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9"/>
      <c r="AT30" s="260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2"/>
      <c r="BF30" s="260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2"/>
      <c r="BR30" s="260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2"/>
      <c r="CE30" s="260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2"/>
      <c r="CR30" s="260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2"/>
    </row>
    <row r="31" spans="1:108" ht="29.25" customHeight="1">
      <c r="A31" s="8"/>
      <c r="B31" s="272" t="s">
        <v>67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3"/>
      <c r="AT31" s="254">
        <v>0</v>
      </c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6"/>
      <c r="BF31" s="254">
        <v>0</v>
      </c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6"/>
      <c r="BR31" s="254">
        <v>100</v>
      </c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6"/>
      <c r="CE31" s="254" t="s">
        <v>12</v>
      </c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6"/>
      <c r="CR31" s="254">
        <v>2</v>
      </c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6"/>
    </row>
    <row r="32" spans="1:108" ht="27.75" customHeight="1">
      <c r="A32" s="8"/>
      <c r="B32" s="272" t="s">
        <v>68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3"/>
      <c r="AT32" s="254">
        <v>0</v>
      </c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6"/>
      <c r="BF32" s="254">
        <v>0</v>
      </c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6"/>
      <c r="BR32" s="254">
        <v>100</v>
      </c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6"/>
      <c r="CE32" s="254" t="s">
        <v>12</v>
      </c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6"/>
      <c r="CR32" s="254">
        <v>2</v>
      </c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6"/>
    </row>
    <row r="33" spans="1:108" ht="29.25" customHeight="1">
      <c r="A33" s="8"/>
      <c r="B33" s="272" t="s">
        <v>69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3"/>
      <c r="AT33" s="254">
        <v>0</v>
      </c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6"/>
      <c r="BF33" s="254">
        <v>0</v>
      </c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6"/>
      <c r="BR33" s="254">
        <v>100</v>
      </c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6"/>
      <c r="CE33" s="254" t="s">
        <v>12</v>
      </c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6"/>
      <c r="CR33" s="254">
        <v>2</v>
      </c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6"/>
    </row>
    <row r="34" spans="1:108" ht="35.25" customHeight="1">
      <c r="A34" s="8"/>
      <c r="B34" s="276" t="s">
        <v>70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7"/>
      <c r="AT34" s="263" t="s">
        <v>9</v>
      </c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5"/>
      <c r="BF34" s="263" t="s">
        <v>9</v>
      </c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5"/>
      <c r="BR34" s="263">
        <v>100</v>
      </c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5"/>
      <c r="CE34" s="263" t="s">
        <v>32</v>
      </c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5"/>
      <c r="CR34" s="263">
        <f>CR35</f>
        <v>2</v>
      </c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5"/>
    </row>
    <row r="35" spans="1:108" ht="69" customHeight="1">
      <c r="A35" s="8"/>
      <c r="B35" s="272" t="s">
        <v>71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3"/>
      <c r="AT35" s="254">
        <v>0</v>
      </c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6"/>
      <c r="BF35" s="254">
        <v>0</v>
      </c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6"/>
      <c r="BR35" s="254">
        <v>100</v>
      </c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6"/>
      <c r="CE35" s="254" t="s">
        <v>32</v>
      </c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6"/>
      <c r="CR35" s="254">
        <v>2</v>
      </c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6"/>
    </row>
    <row r="36" spans="1:108" ht="85.5" customHeight="1">
      <c r="A36" s="8"/>
      <c r="B36" s="276" t="s">
        <v>72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7"/>
      <c r="AT36" s="263" t="s">
        <v>9</v>
      </c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5"/>
      <c r="BF36" s="263" t="s">
        <v>9</v>
      </c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5"/>
      <c r="BR36" s="263">
        <v>100</v>
      </c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5"/>
      <c r="CE36" s="263" t="s">
        <v>32</v>
      </c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5"/>
      <c r="CR36" s="263">
        <f>(CR38+CR40)/2</f>
        <v>2</v>
      </c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5"/>
    </row>
    <row r="37" spans="1:108" ht="15" customHeight="1">
      <c r="A37" s="8"/>
      <c r="B37" s="272" t="s">
        <v>22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3"/>
      <c r="AT37" s="254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6"/>
      <c r="BF37" s="254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6"/>
      <c r="BR37" s="254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6"/>
      <c r="CE37" s="254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6"/>
      <c r="CR37" s="254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6"/>
    </row>
    <row r="38" spans="1:108" s="10" customFormat="1" ht="15" customHeight="1">
      <c r="A38" s="9"/>
      <c r="B38" s="274" t="s">
        <v>73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5"/>
      <c r="AT38" s="257">
        <v>0</v>
      </c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9"/>
      <c r="BF38" s="257">
        <v>0</v>
      </c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9"/>
      <c r="BR38" s="257">
        <v>100</v>
      </c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9"/>
      <c r="CE38" s="257" t="s">
        <v>32</v>
      </c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9"/>
      <c r="CR38" s="257">
        <v>2</v>
      </c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9"/>
    </row>
    <row r="39" spans="1:108" ht="45" customHeight="1">
      <c r="A39" s="11"/>
      <c r="B39" s="278" t="s">
        <v>74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9"/>
      <c r="AT39" s="260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2"/>
      <c r="BF39" s="260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2"/>
      <c r="BR39" s="260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2"/>
      <c r="CE39" s="260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2"/>
      <c r="CR39" s="260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2"/>
    </row>
    <row r="40" spans="1:108" s="10" customFormat="1" ht="15">
      <c r="A40" s="9"/>
      <c r="B40" s="335" t="s">
        <v>75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6"/>
      <c r="AT40" s="257">
        <v>0</v>
      </c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9"/>
      <c r="BF40" s="257">
        <v>0</v>
      </c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9"/>
      <c r="BR40" s="257">
        <v>100</v>
      </c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9"/>
      <c r="CE40" s="257" t="s">
        <v>12</v>
      </c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9"/>
      <c r="CR40" s="257">
        <v>2</v>
      </c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9"/>
    </row>
    <row r="41" spans="1:108" ht="109.5" customHeight="1">
      <c r="A41" s="11"/>
      <c r="B41" s="278" t="s">
        <v>147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9"/>
      <c r="AT41" s="260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2"/>
      <c r="BF41" s="260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2"/>
      <c r="BR41" s="260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2"/>
      <c r="CE41" s="260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2"/>
      <c r="CR41" s="260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2"/>
    </row>
    <row r="42" spans="1:108" ht="29.25" customHeight="1">
      <c r="A42" s="8"/>
      <c r="B42" s="276" t="s">
        <v>76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7"/>
      <c r="AT42" s="263" t="s">
        <v>9</v>
      </c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5"/>
      <c r="BF42" s="263" t="s">
        <v>9</v>
      </c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5"/>
      <c r="BR42" s="263" t="s">
        <v>9</v>
      </c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5"/>
      <c r="CE42" s="263" t="s">
        <v>9</v>
      </c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5"/>
      <c r="CR42" s="330">
        <f>(CR10+CR11+CR25+CR34+CR36)/5</f>
        <v>2</v>
      </c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2"/>
    </row>
    <row r="44" spans="6:103" ht="15">
      <c r="F44" s="261" t="s">
        <v>322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U44" s="261" t="s">
        <v>323</v>
      </c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</row>
    <row r="45" spans="6:103" ht="15">
      <c r="F45" s="312" t="s">
        <v>39</v>
      </c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12"/>
      <c r="AU45" s="312" t="s">
        <v>40</v>
      </c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12"/>
      <c r="CE45" s="312" t="s">
        <v>41</v>
      </c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</row>
    <row r="47" spans="1:22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108" s="1" customFormat="1" ht="25.5" customHeight="1">
      <c r="A48" s="333" t="s">
        <v>77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</row>
    <row r="49" s="1" customFormat="1" ht="3" customHeight="1"/>
  </sheetData>
  <sheetProtection/>
  <mergeCells count="171">
    <mergeCell ref="A3:DD3"/>
    <mergeCell ref="CR36:DD36"/>
    <mergeCell ref="CR38:DD39"/>
    <mergeCell ref="AT32:BE32"/>
    <mergeCell ref="BF32:BQ32"/>
    <mergeCell ref="BF36:BQ36"/>
    <mergeCell ref="BR36:CD36"/>
    <mergeCell ref="B36:AS36"/>
    <mergeCell ref="AT36:BE36"/>
    <mergeCell ref="B32:AS32"/>
    <mergeCell ref="CR31:DD31"/>
    <mergeCell ref="CE29:CQ30"/>
    <mergeCell ref="B29:AS29"/>
    <mergeCell ref="AT29:BE30"/>
    <mergeCell ref="AT31:BE31"/>
    <mergeCell ref="BF31:BQ31"/>
    <mergeCell ref="BR31:CD31"/>
    <mergeCell ref="K4:CT4"/>
    <mergeCell ref="K5:CT5"/>
    <mergeCell ref="CE13:CQ14"/>
    <mergeCell ref="CR13:DD14"/>
    <mergeCell ref="BR35:CD35"/>
    <mergeCell ref="B34:AS34"/>
    <mergeCell ref="AT34:BE34"/>
    <mergeCell ref="BF34:BQ34"/>
    <mergeCell ref="CR29:DD30"/>
    <mergeCell ref="B31:AS31"/>
    <mergeCell ref="CE31:CQ31"/>
    <mergeCell ref="BR19:CD20"/>
    <mergeCell ref="BR38:CD39"/>
    <mergeCell ref="B39:AS39"/>
    <mergeCell ref="CE38:CQ39"/>
    <mergeCell ref="BR34:CD34"/>
    <mergeCell ref="CE34:CQ34"/>
    <mergeCell ref="B38:AS38"/>
    <mergeCell ref="AT38:BE39"/>
    <mergeCell ref="BF38:BQ39"/>
    <mergeCell ref="B24:AS24"/>
    <mergeCell ref="BF29:BQ30"/>
    <mergeCell ref="BR29:CD30"/>
    <mergeCell ref="B30:AS30"/>
    <mergeCell ref="B11:AS11"/>
    <mergeCell ref="AT11:BE11"/>
    <mergeCell ref="BF11:BQ11"/>
    <mergeCell ref="BR11:CD11"/>
    <mergeCell ref="AT19:BE20"/>
    <mergeCell ref="BF19:BQ20"/>
    <mergeCell ref="B12:AS12"/>
    <mergeCell ref="AT12:BE12"/>
    <mergeCell ref="BF12:BQ12"/>
    <mergeCell ref="BR12:CD12"/>
    <mergeCell ref="CR23:DD24"/>
    <mergeCell ref="B21:AS21"/>
    <mergeCell ref="AT21:BE22"/>
    <mergeCell ref="BF21:BQ22"/>
    <mergeCell ref="BR21:CD22"/>
    <mergeCell ref="A7:AS8"/>
    <mergeCell ref="B10:AS10"/>
    <mergeCell ref="AT10:BE10"/>
    <mergeCell ref="BF10:BQ10"/>
    <mergeCell ref="CR15:DD16"/>
    <mergeCell ref="BR10:CD10"/>
    <mergeCell ref="CE10:CQ10"/>
    <mergeCell ref="CR10:DD10"/>
    <mergeCell ref="CR11:DD11"/>
    <mergeCell ref="CE11:CQ11"/>
    <mergeCell ref="BR17:CD1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BF23:BQ24"/>
    <mergeCell ref="B20:AS20"/>
    <mergeCell ref="CE23:CQ24"/>
    <mergeCell ref="AT7:BQ7"/>
    <mergeCell ref="BR7:CD8"/>
    <mergeCell ref="CE7:CQ8"/>
    <mergeCell ref="AT15:BE16"/>
    <mergeCell ref="BF15:BQ16"/>
    <mergeCell ref="BR15:CD16"/>
    <mergeCell ref="BR23:CD24"/>
    <mergeCell ref="B27:AS27"/>
    <mergeCell ref="AT27:BE28"/>
    <mergeCell ref="BF27:BQ28"/>
    <mergeCell ref="BR27:CD28"/>
    <mergeCell ref="CE27:CQ28"/>
    <mergeCell ref="BR25:CD25"/>
    <mergeCell ref="CE25:CQ25"/>
    <mergeCell ref="AT26:BE26"/>
    <mergeCell ref="BF26:BQ26"/>
    <mergeCell ref="BR26:CD26"/>
    <mergeCell ref="CR27:DD28"/>
    <mergeCell ref="B28:AS28"/>
    <mergeCell ref="B13:AS13"/>
    <mergeCell ref="AT13:BE14"/>
    <mergeCell ref="BF13:BQ14"/>
    <mergeCell ref="BR13:CD14"/>
    <mergeCell ref="B14:AS14"/>
    <mergeCell ref="B16:AS16"/>
    <mergeCell ref="B15:AS15"/>
    <mergeCell ref="B17:AS17"/>
    <mergeCell ref="AT17:BE18"/>
    <mergeCell ref="BF17:BQ18"/>
    <mergeCell ref="B18:AS18"/>
    <mergeCell ref="B19:AS19"/>
    <mergeCell ref="B25:AS25"/>
    <mergeCell ref="AT25:BE25"/>
    <mergeCell ref="BF25:BQ25"/>
    <mergeCell ref="B23:AS23"/>
    <mergeCell ref="AT23:BE24"/>
    <mergeCell ref="B22:AS22"/>
    <mergeCell ref="CR25:DD25"/>
    <mergeCell ref="B33:AS33"/>
    <mergeCell ref="AT33:BE33"/>
    <mergeCell ref="BF33:BQ33"/>
    <mergeCell ref="BR33:CD33"/>
    <mergeCell ref="CE33:CQ33"/>
    <mergeCell ref="CR33:DD33"/>
    <mergeCell ref="CE26:CQ26"/>
    <mergeCell ref="CR26:DD26"/>
    <mergeCell ref="B26:AS26"/>
    <mergeCell ref="BR32:CD32"/>
    <mergeCell ref="CE32:CQ32"/>
    <mergeCell ref="CR32:DD32"/>
    <mergeCell ref="B37:AS37"/>
    <mergeCell ref="AT37:BE37"/>
    <mergeCell ref="BF37:BQ37"/>
    <mergeCell ref="BR37:CD37"/>
    <mergeCell ref="BF35:BQ35"/>
    <mergeCell ref="B35:AS35"/>
    <mergeCell ref="AT35:BE35"/>
    <mergeCell ref="CE45:CY45"/>
    <mergeCell ref="B42:AS42"/>
    <mergeCell ref="AT42:BE42"/>
    <mergeCell ref="BF42:BQ42"/>
    <mergeCell ref="BR42:CD42"/>
    <mergeCell ref="F44:AS44"/>
    <mergeCell ref="AU44:CC44"/>
    <mergeCell ref="CE44:CY44"/>
    <mergeCell ref="CR19:DD20"/>
    <mergeCell ref="CE21:CQ22"/>
    <mergeCell ref="CR21:DD22"/>
    <mergeCell ref="CR12:DD12"/>
    <mergeCell ref="CE12:CQ12"/>
    <mergeCell ref="CE17:CQ18"/>
    <mergeCell ref="CR17:DD18"/>
    <mergeCell ref="CE15:CQ16"/>
    <mergeCell ref="CE19:CQ20"/>
    <mergeCell ref="CE37:CQ37"/>
    <mergeCell ref="CR37:DD37"/>
    <mergeCell ref="CR34:DD34"/>
    <mergeCell ref="CE35:CQ35"/>
    <mergeCell ref="CR35:DD35"/>
    <mergeCell ref="CE40:CQ41"/>
    <mergeCell ref="CR40:DD41"/>
    <mergeCell ref="CE36:CQ36"/>
    <mergeCell ref="B41:AS41"/>
    <mergeCell ref="A48:DD48"/>
    <mergeCell ref="B40:AS40"/>
    <mergeCell ref="AT40:BE41"/>
    <mergeCell ref="BF40:BQ41"/>
    <mergeCell ref="BR40:CD41"/>
    <mergeCell ref="CE42:CQ42"/>
    <mergeCell ref="CR42:DD42"/>
    <mergeCell ref="F45:AS45"/>
    <mergeCell ref="AU45:CC45"/>
  </mergeCells>
  <printOptions/>
  <pageMargins left="1.1811023622047245" right="0.31496062992125984" top="0.5905511811023623" bottom="0.5905511811023623" header="0.1968503937007874" footer="0.1968503937007874"/>
  <pageSetup fitToHeight="2" fitToWidth="1" horizontalDpi="600" verticalDpi="600" orientation="portrait" paperSize="9" scale="84" r:id="rId1"/>
  <rowBreaks count="1" manualBreakCount="1">
    <brk id="20" max="10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view="pageBreakPreview" zoomScaleSheetLayoutView="100" zoomScalePageLayoutView="0" workbookViewId="0" topLeftCell="A1">
      <pane xSplit="60" ySplit="11" topLeftCell="BI12" activePane="bottomRight" state="frozen"/>
      <selection pane="topLeft" activeCell="A1" sqref="A1"/>
      <selection pane="topRight" activeCell="BI1" sqref="BI1"/>
      <selection pane="bottomLeft" activeCell="A12" sqref="A12"/>
      <selection pane="bottomRight" activeCell="DE33" sqref="DE33:DP33"/>
    </sheetView>
  </sheetViews>
  <sheetFormatPr defaultColWidth="0.875" defaultRowHeight="12.75"/>
  <cols>
    <col min="1" max="48" width="0.875" style="20" customWidth="1"/>
    <col min="49" max="60" width="0.875" style="20" hidden="1" customWidth="1"/>
    <col min="61" max="16384" width="0.875" style="20" customWidth="1"/>
  </cols>
  <sheetData>
    <row r="1" ht="15">
      <c r="DP1" s="21"/>
    </row>
    <row r="2" ht="12" customHeight="1"/>
    <row r="3" spans="1:120" ht="15.75">
      <c r="A3" s="346" t="s">
        <v>100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</row>
    <row r="4" spans="1:120" ht="28.5" customHeight="1">
      <c r="A4" s="347" t="s">
        <v>101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</row>
    <row r="5" spans="1:120" ht="14.25" customHeight="1">
      <c r="A5" s="346" t="s">
        <v>102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</row>
    <row r="6" spans="11:111" s="22" customFormat="1" ht="30" customHeight="1">
      <c r="K6" s="348" t="s">
        <v>301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  <c r="DG6" s="23"/>
    </row>
    <row r="7" spans="11:111" s="24" customFormat="1" ht="13.5" customHeight="1">
      <c r="K7" s="351" t="s">
        <v>1</v>
      </c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25"/>
    </row>
    <row r="8" spans="102:120" ht="39" customHeight="1">
      <c r="CX8" s="371" t="s">
        <v>103</v>
      </c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  <c r="DN8" s="372"/>
      <c r="DO8" s="372"/>
      <c r="DP8" s="372"/>
    </row>
    <row r="9" spans="1:120" s="26" customFormat="1" ht="18" customHeight="1">
      <c r="A9" s="352" t="s">
        <v>92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4"/>
      <c r="AW9" s="352" t="s">
        <v>94</v>
      </c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4"/>
    </row>
    <row r="10" spans="1:120" s="26" customFormat="1" ht="20.25" customHeight="1">
      <c r="A10" s="27"/>
      <c r="B10" s="355" t="s">
        <v>104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6"/>
      <c r="AW10" s="28"/>
      <c r="AX10" s="29"/>
      <c r="AY10" s="349" t="s">
        <v>105</v>
      </c>
      <c r="AZ10" s="349"/>
      <c r="BA10" s="349"/>
      <c r="BB10" s="349"/>
      <c r="BC10" s="349"/>
      <c r="BD10" s="349"/>
      <c r="BE10" s="349"/>
      <c r="BF10" s="349"/>
      <c r="BG10" s="29"/>
      <c r="BH10" s="30"/>
      <c r="BI10" s="28"/>
      <c r="BJ10" s="29"/>
      <c r="BK10" s="349" t="s">
        <v>106</v>
      </c>
      <c r="BL10" s="349"/>
      <c r="BM10" s="349"/>
      <c r="BN10" s="349"/>
      <c r="BO10" s="349"/>
      <c r="BP10" s="349"/>
      <c r="BQ10" s="349"/>
      <c r="BR10" s="349"/>
      <c r="BS10" s="29"/>
      <c r="BT10" s="30"/>
      <c r="BU10" s="29"/>
      <c r="BV10" s="29"/>
      <c r="BW10" s="349" t="s">
        <v>153</v>
      </c>
      <c r="BX10" s="349"/>
      <c r="BY10" s="349"/>
      <c r="BZ10" s="349"/>
      <c r="CA10" s="349"/>
      <c r="CB10" s="349"/>
      <c r="CC10" s="349"/>
      <c r="CD10" s="349"/>
      <c r="CE10" s="31"/>
      <c r="CF10" s="29"/>
      <c r="CG10" s="28"/>
      <c r="CH10" s="29"/>
      <c r="CI10" s="349" t="s">
        <v>154</v>
      </c>
      <c r="CJ10" s="349"/>
      <c r="CK10" s="349"/>
      <c r="CL10" s="349"/>
      <c r="CM10" s="349"/>
      <c r="CN10" s="349"/>
      <c r="CO10" s="349"/>
      <c r="CP10" s="349"/>
      <c r="CQ10" s="29"/>
      <c r="CR10" s="30"/>
      <c r="CS10" s="28"/>
      <c r="CT10" s="29"/>
      <c r="CU10" s="349" t="s">
        <v>155</v>
      </c>
      <c r="CV10" s="349"/>
      <c r="CW10" s="349"/>
      <c r="CX10" s="349"/>
      <c r="CY10" s="349"/>
      <c r="CZ10" s="349"/>
      <c r="DA10" s="349"/>
      <c r="DB10" s="349"/>
      <c r="DC10" s="29"/>
      <c r="DD10" s="30"/>
      <c r="DE10" s="28"/>
      <c r="DF10" s="29"/>
      <c r="DG10" s="349" t="s">
        <v>156</v>
      </c>
      <c r="DH10" s="349"/>
      <c r="DI10" s="349"/>
      <c r="DJ10" s="349"/>
      <c r="DK10" s="349"/>
      <c r="DL10" s="349"/>
      <c r="DM10" s="349"/>
      <c r="DN10" s="349"/>
      <c r="DO10" s="29"/>
      <c r="DP10" s="30"/>
    </row>
    <row r="11" spans="1:120" s="26" customFormat="1" ht="20.25" customHeight="1">
      <c r="A11" s="32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8"/>
      <c r="AW11" s="32"/>
      <c r="AX11" s="33"/>
      <c r="AY11" s="350" t="s">
        <v>107</v>
      </c>
      <c r="AZ11" s="350"/>
      <c r="BA11" s="350"/>
      <c r="BB11" s="350"/>
      <c r="BC11" s="350"/>
      <c r="BD11" s="350"/>
      <c r="BE11" s="350"/>
      <c r="BF11" s="350"/>
      <c r="BG11" s="33"/>
      <c r="BH11" s="34"/>
      <c r="BI11" s="32"/>
      <c r="BJ11" s="33"/>
      <c r="BK11" s="350" t="s">
        <v>107</v>
      </c>
      <c r="BL11" s="350"/>
      <c r="BM11" s="350"/>
      <c r="BN11" s="350"/>
      <c r="BO11" s="350"/>
      <c r="BP11" s="350"/>
      <c r="BQ11" s="350"/>
      <c r="BR11" s="350"/>
      <c r="BS11" s="33"/>
      <c r="BT11" s="34"/>
      <c r="BU11" s="33"/>
      <c r="BV11" s="33"/>
      <c r="BW11" s="350" t="s">
        <v>107</v>
      </c>
      <c r="BX11" s="350"/>
      <c r="BY11" s="350"/>
      <c r="BZ11" s="350"/>
      <c r="CA11" s="350"/>
      <c r="CB11" s="350"/>
      <c r="CC11" s="350"/>
      <c r="CD11" s="350"/>
      <c r="CE11" s="35"/>
      <c r="CF11" s="33"/>
      <c r="CG11" s="32"/>
      <c r="CH11" s="33"/>
      <c r="CI11" s="350" t="s">
        <v>107</v>
      </c>
      <c r="CJ11" s="350"/>
      <c r="CK11" s="350"/>
      <c r="CL11" s="350"/>
      <c r="CM11" s="350"/>
      <c r="CN11" s="350"/>
      <c r="CO11" s="350"/>
      <c r="CP11" s="350"/>
      <c r="CQ11" s="33"/>
      <c r="CR11" s="34"/>
      <c r="CS11" s="32"/>
      <c r="CT11" s="33"/>
      <c r="CU11" s="350" t="s">
        <v>107</v>
      </c>
      <c r="CV11" s="350"/>
      <c r="CW11" s="350"/>
      <c r="CX11" s="350"/>
      <c r="CY11" s="350"/>
      <c r="CZ11" s="350"/>
      <c r="DA11" s="350"/>
      <c r="DB11" s="350"/>
      <c r="DC11" s="33"/>
      <c r="DD11" s="34"/>
      <c r="DE11" s="32"/>
      <c r="DF11" s="33"/>
      <c r="DG11" s="350" t="s">
        <v>107</v>
      </c>
      <c r="DH11" s="350"/>
      <c r="DI11" s="350"/>
      <c r="DJ11" s="350"/>
      <c r="DK11" s="350"/>
      <c r="DL11" s="350"/>
      <c r="DM11" s="350"/>
      <c r="DN11" s="350"/>
      <c r="DO11" s="33"/>
      <c r="DP11" s="34"/>
    </row>
    <row r="12" spans="1:120" s="37" customFormat="1" ht="19.5" customHeight="1">
      <c r="A12" s="36"/>
      <c r="B12" s="359" t="s">
        <v>136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60"/>
      <c r="AW12" s="337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9"/>
      <c r="BI12" s="361">
        <v>2</v>
      </c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9"/>
      <c r="BU12" s="337">
        <f>BI12</f>
        <v>2</v>
      </c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9"/>
      <c r="CG12" s="337">
        <f aca="true" t="shared" si="0" ref="CG12:CG25">BU12</f>
        <v>2</v>
      </c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9"/>
      <c r="CS12" s="337">
        <f>CG12</f>
        <v>2</v>
      </c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9"/>
      <c r="DE12" s="337">
        <f>CS12</f>
        <v>2</v>
      </c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9"/>
    </row>
    <row r="13" spans="1:120" s="37" customFormat="1" ht="19.5" customHeight="1">
      <c r="A13" s="36"/>
      <c r="B13" s="359" t="s">
        <v>108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60"/>
      <c r="AW13" s="337">
        <v>7.46</v>
      </c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9"/>
      <c r="BI13" s="337">
        <v>50</v>
      </c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9"/>
      <c r="BU13" s="337">
        <f aca="true" t="shared" si="1" ref="BU13:BU25">BI13</f>
        <v>50</v>
      </c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9"/>
      <c r="CG13" s="337">
        <f t="shared" si="0"/>
        <v>50</v>
      </c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9"/>
      <c r="CS13" s="337">
        <f aca="true" t="shared" si="2" ref="CS13:CS55">CG13</f>
        <v>50</v>
      </c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9"/>
      <c r="DE13" s="337">
        <f aca="true" t="shared" si="3" ref="DE13:DE55">CS13</f>
        <v>50</v>
      </c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9"/>
    </row>
    <row r="14" spans="1:120" s="37" customFormat="1" ht="19.5" customHeight="1">
      <c r="A14" s="38"/>
      <c r="B14" s="362" t="s">
        <v>109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3"/>
      <c r="AW14" s="343">
        <v>1</v>
      </c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5"/>
      <c r="BI14" s="343">
        <v>0</v>
      </c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5"/>
      <c r="BU14" s="337">
        <f t="shared" si="1"/>
        <v>0</v>
      </c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9"/>
      <c r="CG14" s="337">
        <f t="shared" si="0"/>
        <v>0</v>
      </c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9"/>
      <c r="CS14" s="337">
        <f t="shared" si="2"/>
        <v>0</v>
      </c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9"/>
      <c r="DE14" s="337">
        <f t="shared" si="3"/>
        <v>0</v>
      </c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9"/>
    </row>
    <row r="15" spans="1:120" s="37" customFormat="1" ht="19.5" customHeight="1">
      <c r="A15" s="38"/>
      <c r="B15" s="362" t="s">
        <v>110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3"/>
      <c r="AW15" s="343">
        <v>1</v>
      </c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5"/>
      <c r="BI15" s="343">
        <v>0</v>
      </c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5"/>
      <c r="BU15" s="337">
        <f t="shared" si="1"/>
        <v>0</v>
      </c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9"/>
      <c r="CG15" s="337">
        <f t="shared" si="0"/>
        <v>0</v>
      </c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9"/>
      <c r="CS15" s="337">
        <f t="shared" si="2"/>
        <v>0</v>
      </c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9"/>
      <c r="DE15" s="337">
        <f t="shared" si="3"/>
        <v>0</v>
      </c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9"/>
    </row>
    <row r="16" spans="1:120" s="37" customFormat="1" ht="19.5" customHeight="1">
      <c r="A16" s="36"/>
      <c r="B16" s="359" t="s">
        <v>111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60"/>
      <c r="AW16" s="337">
        <v>6</v>
      </c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9"/>
      <c r="BI16" s="337">
        <v>9</v>
      </c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9"/>
      <c r="BU16" s="337">
        <v>34</v>
      </c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9"/>
      <c r="CG16" s="337">
        <v>36</v>
      </c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9"/>
      <c r="CS16" s="337">
        <f t="shared" si="2"/>
        <v>36</v>
      </c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9"/>
      <c r="DE16" s="337">
        <f t="shared" si="3"/>
        <v>36</v>
      </c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9"/>
    </row>
    <row r="17" spans="1:120" s="37" customFormat="1" ht="19.5" customHeight="1">
      <c r="A17" s="36"/>
      <c r="B17" s="359" t="s">
        <v>112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60"/>
      <c r="AW17" s="337">
        <v>3</v>
      </c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9"/>
      <c r="BI17" s="337">
        <v>7</v>
      </c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9"/>
      <c r="BU17" s="337">
        <v>4</v>
      </c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9"/>
      <c r="CG17" s="337">
        <v>4</v>
      </c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9"/>
      <c r="CS17" s="337">
        <f t="shared" si="2"/>
        <v>4</v>
      </c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9"/>
      <c r="DE17" s="337">
        <f t="shared" si="3"/>
        <v>4</v>
      </c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9"/>
    </row>
    <row r="18" spans="1:120" s="37" customFormat="1" ht="19.5" customHeight="1">
      <c r="A18" s="36"/>
      <c r="B18" s="359" t="s">
        <v>113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60"/>
      <c r="AW18" s="337">
        <v>0</v>
      </c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9"/>
      <c r="BI18" s="337">
        <v>1</v>
      </c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9"/>
      <c r="BU18" s="337">
        <f t="shared" si="1"/>
        <v>1</v>
      </c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9"/>
      <c r="CG18" s="337">
        <f t="shared" si="0"/>
        <v>1</v>
      </c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9"/>
      <c r="CS18" s="337">
        <f t="shared" si="2"/>
        <v>1</v>
      </c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9"/>
      <c r="DE18" s="337">
        <f t="shared" si="3"/>
        <v>1</v>
      </c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9"/>
    </row>
    <row r="19" spans="1:120" s="37" customFormat="1" ht="19.5" customHeight="1">
      <c r="A19" s="38"/>
      <c r="B19" s="362" t="s">
        <v>114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3"/>
      <c r="AW19" s="343">
        <v>0</v>
      </c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5"/>
      <c r="BI19" s="343">
        <v>0</v>
      </c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5"/>
      <c r="BU19" s="337">
        <f t="shared" si="1"/>
        <v>0</v>
      </c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9"/>
      <c r="CG19" s="337">
        <f t="shared" si="0"/>
        <v>0</v>
      </c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9"/>
      <c r="CS19" s="337">
        <f t="shared" si="2"/>
        <v>0</v>
      </c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9"/>
      <c r="DE19" s="337">
        <f t="shared" si="3"/>
        <v>0</v>
      </c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9"/>
    </row>
    <row r="20" spans="1:120" s="37" customFormat="1" ht="19.5" customHeight="1">
      <c r="A20" s="38"/>
      <c r="B20" s="362" t="s">
        <v>115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3"/>
      <c r="AW20" s="343">
        <v>0</v>
      </c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5"/>
      <c r="BI20" s="343">
        <v>0</v>
      </c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5"/>
      <c r="BU20" s="337">
        <f t="shared" si="1"/>
        <v>0</v>
      </c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9"/>
      <c r="CG20" s="337">
        <f t="shared" si="0"/>
        <v>0</v>
      </c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9"/>
      <c r="CS20" s="337">
        <f t="shared" si="2"/>
        <v>0</v>
      </c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9"/>
      <c r="DE20" s="337">
        <f t="shared" si="3"/>
        <v>0</v>
      </c>
      <c r="DF20" s="338"/>
      <c r="DG20" s="338"/>
      <c r="DH20" s="338"/>
      <c r="DI20" s="338"/>
      <c r="DJ20" s="338"/>
      <c r="DK20" s="338"/>
      <c r="DL20" s="338"/>
      <c r="DM20" s="338"/>
      <c r="DN20" s="338"/>
      <c r="DO20" s="338"/>
      <c r="DP20" s="339"/>
    </row>
    <row r="21" spans="1:120" s="37" customFormat="1" ht="19.5" customHeight="1">
      <c r="A21" s="36"/>
      <c r="B21" s="359" t="s">
        <v>116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60"/>
      <c r="AW21" s="337">
        <v>1</v>
      </c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9"/>
      <c r="BI21" s="337">
        <v>1</v>
      </c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9"/>
      <c r="BU21" s="337">
        <f t="shared" si="1"/>
        <v>1</v>
      </c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9"/>
      <c r="CG21" s="337">
        <f t="shared" si="0"/>
        <v>1</v>
      </c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9"/>
      <c r="CS21" s="337">
        <f t="shared" si="2"/>
        <v>1</v>
      </c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9"/>
      <c r="DE21" s="337">
        <f t="shared" si="3"/>
        <v>1</v>
      </c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9"/>
    </row>
    <row r="22" spans="1:120" s="37" customFormat="1" ht="19.5" customHeight="1">
      <c r="A22" s="36"/>
      <c r="B22" s="359" t="s">
        <v>117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60"/>
      <c r="AW22" s="337">
        <v>1</v>
      </c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9"/>
      <c r="BI22" s="337">
        <v>1</v>
      </c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9"/>
      <c r="BU22" s="337">
        <f t="shared" si="1"/>
        <v>1</v>
      </c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9"/>
      <c r="CG22" s="337">
        <f t="shared" si="0"/>
        <v>1</v>
      </c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9"/>
      <c r="CS22" s="337">
        <f t="shared" si="2"/>
        <v>1</v>
      </c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9"/>
      <c r="DE22" s="337">
        <f t="shared" si="3"/>
        <v>1</v>
      </c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9"/>
    </row>
    <row r="23" spans="1:120" s="37" customFormat="1" ht="19.5" customHeight="1">
      <c r="A23" s="38"/>
      <c r="B23" s="362" t="s">
        <v>118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3"/>
      <c r="AW23" s="343">
        <v>0</v>
      </c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5"/>
      <c r="BI23" s="343">
        <v>0</v>
      </c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5"/>
      <c r="BU23" s="337">
        <f t="shared" si="1"/>
        <v>0</v>
      </c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9"/>
      <c r="CG23" s="337">
        <f t="shared" si="0"/>
        <v>0</v>
      </c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9"/>
      <c r="CS23" s="337">
        <f t="shared" si="2"/>
        <v>0</v>
      </c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9"/>
      <c r="DE23" s="337">
        <f t="shared" si="3"/>
        <v>0</v>
      </c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9"/>
    </row>
    <row r="24" spans="1:120" s="37" customFormat="1" ht="19.5" customHeight="1">
      <c r="A24" s="36"/>
      <c r="B24" s="359" t="s">
        <v>119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60"/>
      <c r="AW24" s="337">
        <v>0</v>
      </c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9"/>
      <c r="BI24" s="337">
        <v>0</v>
      </c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9"/>
      <c r="BU24" s="337">
        <f t="shared" si="1"/>
        <v>0</v>
      </c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9"/>
      <c r="CG24" s="337">
        <f t="shared" si="0"/>
        <v>0</v>
      </c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9"/>
      <c r="CS24" s="337">
        <f t="shared" si="2"/>
        <v>0</v>
      </c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9"/>
      <c r="DE24" s="337">
        <f t="shared" si="3"/>
        <v>0</v>
      </c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9"/>
    </row>
    <row r="25" spans="1:120" s="37" customFormat="1" ht="19.5" customHeight="1">
      <c r="A25" s="36"/>
      <c r="B25" s="359" t="s">
        <v>120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60"/>
      <c r="AW25" s="337">
        <v>0</v>
      </c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9"/>
      <c r="BI25" s="337">
        <v>0</v>
      </c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9"/>
      <c r="BU25" s="337">
        <f t="shared" si="1"/>
        <v>0</v>
      </c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9"/>
      <c r="CG25" s="337">
        <f t="shared" si="0"/>
        <v>0</v>
      </c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9"/>
      <c r="CS25" s="337">
        <f t="shared" si="2"/>
        <v>0</v>
      </c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9"/>
      <c r="DE25" s="337">
        <f t="shared" si="3"/>
        <v>0</v>
      </c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9"/>
    </row>
    <row r="26" spans="1:120" s="37" customFormat="1" ht="19.5" customHeight="1">
      <c r="A26" s="36"/>
      <c r="B26" s="359" t="s">
        <v>137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60"/>
      <c r="AW26" s="337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9"/>
      <c r="BI26" s="337">
        <v>1.04</v>
      </c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9"/>
      <c r="BU26" s="337">
        <v>1.04</v>
      </c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9"/>
      <c r="CG26" s="337">
        <v>1.04</v>
      </c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9"/>
      <c r="CS26" s="337">
        <f t="shared" si="2"/>
        <v>1.04</v>
      </c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9"/>
      <c r="DE26" s="337">
        <f t="shared" si="3"/>
        <v>1.04</v>
      </c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9"/>
    </row>
    <row r="27" spans="1:120" s="37" customFormat="1" ht="19.5" customHeight="1">
      <c r="A27" s="36"/>
      <c r="B27" s="359" t="s">
        <v>108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60"/>
      <c r="AW27" s="337">
        <v>30</v>
      </c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9"/>
      <c r="BI27" s="337">
        <v>17</v>
      </c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9"/>
      <c r="BU27" s="337">
        <v>16</v>
      </c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9"/>
      <c r="CG27" s="337">
        <v>8</v>
      </c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9"/>
      <c r="CS27" s="337">
        <f t="shared" si="2"/>
        <v>8</v>
      </c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9"/>
      <c r="DE27" s="337">
        <f t="shared" si="3"/>
        <v>8</v>
      </c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9"/>
    </row>
    <row r="28" spans="1:120" s="37" customFormat="1" ht="19.5" customHeight="1">
      <c r="A28" s="36"/>
      <c r="B28" s="359" t="s">
        <v>121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60"/>
      <c r="AW28" s="337">
        <v>220</v>
      </c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9"/>
      <c r="BI28" s="337">
        <v>40</v>
      </c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9"/>
      <c r="BU28" s="337">
        <v>85</v>
      </c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9"/>
      <c r="CG28" s="337">
        <v>72</v>
      </c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9"/>
      <c r="CS28" s="337">
        <f t="shared" si="2"/>
        <v>72</v>
      </c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9"/>
      <c r="DE28" s="337">
        <f t="shared" si="3"/>
        <v>72</v>
      </c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9"/>
    </row>
    <row r="29" spans="1:120" s="37" customFormat="1" ht="19.5" customHeight="1">
      <c r="A29" s="36"/>
      <c r="B29" s="359" t="s">
        <v>113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60"/>
      <c r="AW29" s="337">
        <v>30</v>
      </c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9"/>
      <c r="BI29" s="337">
        <v>25</v>
      </c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9"/>
      <c r="BU29" s="337">
        <v>13</v>
      </c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9"/>
      <c r="CG29" s="337">
        <v>16</v>
      </c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9"/>
      <c r="CS29" s="337">
        <f t="shared" si="2"/>
        <v>16</v>
      </c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9"/>
      <c r="DE29" s="337">
        <f t="shared" si="3"/>
        <v>16</v>
      </c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9"/>
    </row>
    <row r="30" spans="1:120" s="37" customFormat="1" ht="19.5" customHeight="1">
      <c r="A30" s="36"/>
      <c r="B30" s="359" t="s">
        <v>122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60"/>
      <c r="AW30" s="337">
        <v>50</v>
      </c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9"/>
      <c r="BI30" s="337">
        <v>40</v>
      </c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9"/>
      <c r="BU30" s="337">
        <v>12</v>
      </c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9"/>
      <c r="CG30" s="337">
        <v>8</v>
      </c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9"/>
      <c r="CS30" s="337">
        <f t="shared" si="2"/>
        <v>8</v>
      </c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9"/>
      <c r="DE30" s="337">
        <f t="shared" si="3"/>
        <v>8</v>
      </c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9"/>
    </row>
    <row r="31" spans="1:120" s="37" customFormat="1" ht="19.5" customHeight="1">
      <c r="A31" s="36"/>
      <c r="B31" s="359" t="s">
        <v>123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60"/>
      <c r="AW31" s="337">
        <v>50</v>
      </c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9"/>
      <c r="BI31" s="337">
        <v>25</v>
      </c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9"/>
      <c r="BU31" s="337">
        <v>12</v>
      </c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9"/>
      <c r="CG31" s="337">
        <v>15</v>
      </c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9"/>
      <c r="CS31" s="337">
        <f t="shared" si="2"/>
        <v>15</v>
      </c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9"/>
      <c r="DE31" s="337">
        <f t="shared" si="3"/>
        <v>15</v>
      </c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9"/>
    </row>
    <row r="32" spans="1:120" s="37" customFormat="1" ht="19.5" customHeight="1">
      <c r="A32" s="36"/>
      <c r="B32" s="359" t="s">
        <v>115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60"/>
      <c r="AW32" s="337">
        <v>0</v>
      </c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9"/>
      <c r="BI32" s="337">
        <v>0</v>
      </c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9"/>
      <c r="BU32" s="337">
        <v>0</v>
      </c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9"/>
      <c r="CG32" s="337">
        <v>0</v>
      </c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9"/>
      <c r="CS32" s="337">
        <f t="shared" si="2"/>
        <v>0</v>
      </c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9"/>
      <c r="DE32" s="337">
        <f t="shared" si="3"/>
        <v>0</v>
      </c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9"/>
    </row>
    <row r="33" spans="1:120" s="37" customFormat="1" ht="19.5" customHeight="1">
      <c r="A33" s="36"/>
      <c r="B33" s="359" t="s">
        <v>124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60"/>
      <c r="AW33" s="337">
        <v>1.05</v>
      </c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9"/>
      <c r="BI33" s="337">
        <v>0</v>
      </c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9"/>
      <c r="BU33" s="337">
        <v>0</v>
      </c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9"/>
      <c r="CG33" s="337">
        <v>0</v>
      </c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9"/>
      <c r="CS33" s="337">
        <f t="shared" si="2"/>
        <v>0</v>
      </c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9"/>
      <c r="DE33" s="337">
        <f t="shared" si="3"/>
        <v>0</v>
      </c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9"/>
    </row>
    <row r="34" spans="1:120" s="37" customFormat="1" ht="19.5" customHeight="1">
      <c r="A34" s="36"/>
      <c r="B34" s="359" t="s">
        <v>125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60"/>
      <c r="AW34" s="337">
        <v>0</v>
      </c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9"/>
      <c r="BI34" s="337">
        <v>0</v>
      </c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9"/>
      <c r="BU34" s="337">
        <v>0</v>
      </c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9"/>
      <c r="CG34" s="337">
        <v>0</v>
      </c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9"/>
      <c r="CS34" s="337">
        <f t="shared" si="2"/>
        <v>0</v>
      </c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9"/>
      <c r="DE34" s="337">
        <f t="shared" si="3"/>
        <v>0</v>
      </c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9"/>
    </row>
    <row r="35" spans="1:120" s="37" customFormat="1" ht="19.5" customHeight="1">
      <c r="A35" s="36"/>
      <c r="B35" s="359" t="s">
        <v>118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60"/>
      <c r="AW35" s="337">
        <v>55</v>
      </c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9"/>
      <c r="BI35" s="337">
        <v>0</v>
      </c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9"/>
      <c r="BU35" s="337">
        <v>0</v>
      </c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9"/>
      <c r="CG35" s="337">
        <v>0</v>
      </c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9"/>
      <c r="CS35" s="337">
        <f t="shared" si="2"/>
        <v>0</v>
      </c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9"/>
      <c r="DE35" s="337">
        <f t="shared" si="3"/>
        <v>0</v>
      </c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9"/>
    </row>
    <row r="36" spans="1:120" s="37" customFormat="1" ht="19.5" customHeight="1">
      <c r="A36" s="38"/>
      <c r="B36" s="362" t="s">
        <v>119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3"/>
      <c r="AW36" s="343">
        <v>1</v>
      </c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5"/>
      <c r="BI36" s="343">
        <v>1</v>
      </c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5"/>
      <c r="BU36" s="343">
        <v>1</v>
      </c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5"/>
      <c r="CG36" s="343">
        <v>1</v>
      </c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5"/>
      <c r="CS36" s="337">
        <f t="shared" si="2"/>
        <v>1</v>
      </c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9"/>
      <c r="DE36" s="337">
        <f t="shared" si="3"/>
        <v>1</v>
      </c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9"/>
    </row>
    <row r="37" spans="1:120" s="37" customFormat="1" ht="19.5" customHeight="1">
      <c r="A37" s="36"/>
      <c r="B37" s="359" t="s">
        <v>120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60"/>
      <c r="AW37" s="337">
        <v>0</v>
      </c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9"/>
      <c r="BI37" s="337">
        <v>0</v>
      </c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9"/>
      <c r="BU37" s="337">
        <v>0</v>
      </c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9"/>
      <c r="CG37" s="337">
        <v>0</v>
      </c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9"/>
      <c r="CS37" s="337">
        <f t="shared" si="2"/>
        <v>0</v>
      </c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9"/>
      <c r="DE37" s="337">
        <f t="shared" si="3"/>
        <v>0</v>
      </c>
      <c r="DF37" s="338"/>
      <c r="DG37" s="338"/>
      <c r="DH37" s="338"/>
      <c r="DI37" s="338"/>
      <c r="DJ37" s="338"/>
      <c r="DK37" s="338"/>
      <c r="DL37" s="338"/>
      <c r="DM37" s="338"/>
      <c r="DN37" s="338"/>
      <c r="DO37" s="338"/>
      <c r="DP37" s="339"/>
    </row>
    <row r="38" spans="1:120" s="37" customFormat="1" ht="19.5" customHeight="1">
      <c r="A38" s="36"/>
      <c r="B38" s="359" t="s">
        <v>126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60"/>
      <c r="AW38" s="337">
        <v>0</v>
      </c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9"/>
      <c r="BI38" s="337">
        <v>0</v>
      </c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9"/>
      <c r="BU38" s="337">
        <v>0</v>
      </c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9"/>
      <c r="CG38" s="337">
        <v>0</v>
      </c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9"/>
      <c r="CS38" s="337">
        <f t="shared" si="2"/>
        <v>0</v>
      </c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9"/>
      <c r="DE38" s="337">
        <f t="shared" si="3"/>
        <v>0</v>
      </c>
      <c r="DF38" s="338"/>
      <c r="DG38" s="338"/>
      <c r="DH38" s="338"/>
      <c r="DI38" s="338"/>
      <c r="DJ38" s="338"/>
      <c r="DK38" s="338"/>
      <c r="DL38" s="338"/>
      <c r="DM38" s="338"/>
      <c r="DN38" s="338"/>
      <c r="DO38" s="338"/>
      <c r="DP38" s="339"/>
    </row>
    <row r="39" spans="1:120" s="37" customFormat="1" ht="19.5" customHeight="1">
      <c r="A39" s="36"/>
      <c r="B39" s="359" t="s">
        <v>138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60"/>
      <c r="AW39" s="337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9"/>
      <c r="BI39" s="337">
        <v>1.9</v>
      </c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9"/>
      <c r="BU39" s="337">
        <f>BI39</f>
        <v>1.9</v>
      </c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9"/>
      <c r="CG39" s="337">
        <f>BU39</f>
        <v>1.9</v>
      </c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9"/>
      <c r="CS39" s="337">
        <f t="shared" si="2"/>
        <v>1.9</v>
      </c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9"/>
      <c r="DE39" s="337">
        <f t="shared" si="3"/>
        <v>1.9</v>
      </c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9"/>
    </row>
    <row r="40" spans="1:120" s="37" customFormat="1" ht="19.5" customHeight="1">
      <c r="A40" s="36"/>
      <c r="B40" s="359" t="s">
        <v>127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60"/>
      <c r="AW40" s="337">
        <v>1</v>
      </c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9"/>
      <c r="BI40" s="337">
        <v>1</v>
      </c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9"/>
      <c r="BU40" s="337">
        <v>1</v>
      </c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9"/>
      <c r="CG40" s="337">
        <v>1</v>
      </c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9"/>
      <c r="CS40" s="337">
        <f t="shared" si="2"/>
        <v>1</v>
      </c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9"/>
      <c r="DE40" s="337">
        <f t="shared" si="3"/>
        <v>1</v>
      </c>
      <c r="DF40" s="338"/>
      <c r="DG40" s="338"/>
      <c r="DH40" s="338"/>
      <c r="DI40" s="338"/>
      <c r="DJ40" s="338"/>
      <c r="DK40" s="338"/>
      <c r="DL40" s="338"/>
      <c r="DM40" s="338"/>
      <c r="DN40" s="338"/>
      <c r="DO40" s="338"/>
      <c r="DP40" s="339"/>
    </row>
    <row r="41" spans="1:120" s="37" customFormat="1" ht="19.5" customHeight="1">
      <c r="A41" s="36"/>
      <c r="B41" s="359" t="s">
        <v>108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60"/>
      <c r="AW41" s="337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9"/>
      <c r="BI41" s="337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9"/>
      <c r="BU41" s="337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9"/>
      <c r="CG41" s="337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9"/>
      <c r="CS41" s="337">
        <f t="shared" si="2"/>
        <v>0</v>
      </c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9"/>
      <c r="DE41" s="337">
        <f t="shared" si="3"/>
        <v>0</v>
      </c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9"/>
    </row>
    <row r="42" spans="1:120" s="37" customFormat="1" ht="19.5" customHeight="1">
      <c r="A42" s="36"/>
      <c r="B42" s="359" t="s">
        <v>121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60"/>
      <c r="AW42" s="337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9"/>
      <c r="BI42" s="337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9"/>
      <c r="BU42" s="337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9"/>
      <c r="CG42" s="337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9"/>
      <c r="CS42" s="337">
        <f t="shared" si="2"/>
        <v>0</v>
      </c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9"/>
      <c r="DE42" s="337">
        <f t="shared" si="3"/>
        <v>0</v>
      </c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9"/>
    </row>
    <row r="43" spans="1:120" s="37" customFormat="1" ht="19.5" customHeight="1">
      <c r="A43" s="36"/>
      <c r="B43" s="359" t="s">
        <v>113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60"/>
      <c r="AW43" s="337">
        <v>8</v>
      </c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9"/>
      <c r="BI43" s="337">
        <v>0</v>
      </c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9"/>
      <c r="BU43" s="337">
        <v>0</v>
      </c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9"/>
      <c r="CG43" s="337">
        <v>0</v>
      </c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9"/>
      <c r="CS43" s="337">
        <f t="shared" si="2"/>
        <v>0</v>
      </c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9"/>
      <c r="DE43" s="337">
        <f t="shared" si="3"/>
        <v>0</v>
      </c>
      <c r="DF43" s="338"/>
      <c r="DG43" s="338"/>
      <c r="DH43" s="338"/>
      <c r="DI43" s="338"/>
      <c r="DJ43" s="338"/>
      <c r="DK43" s="338"/>
      <c r="DL43" s="338"/>
      <c r="DM43" s="338"/>
      <c r="DN43" s="338"/>
      <c r="DO43" s="338"/>
      <c r="DP43" s="339"/>
    </row>
    <row r="44" spans="1:120" s="37" customFormat="1" ht="19.5" customHeight="1">
      <c r="A44" s="36"/>
      <c r="B44" s="359" t="s">
        <v>114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60"/>
      <c r="AW44" s="337">
        <v>5</v>
      </c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9"/>
      <c r="BI44" s="337">
        <v>0</v>
      </c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9"/>
      <c r="BU44" s="337">
        <v>0</v>
      </c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9"/>
      <c r="CG44" s="337">
        <v>0</v>
      </c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9"/>
      <c r="CS44" s="337">
        <f t="shared" si="2"/>
        <v>0</v>
      </c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9"/>
      <c r="DE44" s="337">
        <f t="shared" si="3"/>
        <v>0</v>
      </c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9"/>
    </row>
    <row r="45" spans="1:120" s="37" customFormat="1" ht="19.5" customHeight="1">
      <c r="A45" s="36"/>
      <c r="B45" s="359" t="s">
        <v>115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60"/>
      <c r="AW45" s="337">
        <v>0</v>
      </c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9"/>
      <c r="BI45" s="337">
        <v>0</v>
      </c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9"/>
      <c r="BU45" s="337">
        <v>0</v>
      </c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9"/>
      <c r="CG45" s="337">
        <v>0</v>
      </c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9"/>
      <c r="CS45" s="337">
        <f t="shared" si="2"/>
        <v>0</v>
      </c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9"/>
      <c r="DE45" s="337">
        <f t="shared" si="3"/>
        <v>0</v>
      </c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9"/>
    </row>
    <row r="46" spans="1:120" s="37" customFormat="1" ht="19.5" customHeight="1">
      <c r="A46" s="36"/>
      <c r="B46" s="359" t="s">
        <v>128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60"/>
      <c r="AW46" s="337">
        <v>0</v>
      </c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9"/>
      <c r="BI46" s="337">
        <v>0</v>
      </c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9"/>
      <c r="BU46" s="337">
        <v>0</v>
      </c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9"/>
      <c r="CG46" s="337">
        <v>0</v>
      </c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9"/>
      <c r="CS46" s="337">
        <f t="shared" si="2"/>
        <v>0</v>
      </c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9"/>
      <c r="DE46" s="337">
        <f t="shared" si="3"/>
        <v>0</v>
      </c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9"/>
    </row>
    <row r="47" spans="1:120" s="37" customFormat="1" ht="19.5" customHeight="1">
      <c r="A47" s="36"/>
      <c r="B47" s="359" t="s">
        <v>129</v>
      </c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60"/>
      <c r="AW47" s="337">
        <v>0</v>
      </c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9"/>
      <c r="BI47" s="337">
        <v>0</v>
      </c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9"/>
      <c r="BU47" s="337">
        <v>0</v>
      </c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9"/>
      <c r="CG47" s="337">
        <v>0</v>
      </c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9"/>
      <c r="CS47" s="337">
        <f t="shared" si="2"/>
        <v>0</v>
      </c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9"/>
      <c r="DE47" s="337">
        <f t="shared" si="3"/>
        <v>0</v>
      </c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9"/>
    </row>
    <row r="48" spans="1:120" s="37" customFormat="1" ht="19.5" customHeight="1">
      <c r="A48" s="36"/>
      <c r="B48" s="359" t="s">
        <v>130</v>
      </c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60"/>
      <c r="AW48" s="337">
        <v>3</v>
      </c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9"/>
      <c r="BI48" s="337">
        <v>1</v>
      </c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9"/>
      <c r="BU48" s="337">
        <v>1</v>
      </c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9"/>
      <c r="CG48" s="337">
        <v>1</v>
      </c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9"/>
      <c r="CS48" s="337">
        <f t="shared" si="2"/>
        <v>1</v>
      </c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9"/>
      <c r="DE48" s="337">
        <f t="shared" si="3"/>
        <v>1</v>
      </c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9"/>
    </row>
    <row r="49" spans="1:120" s="37" customFormat="1" ht="19.5" customHeight="1">
      <c r="A49" s="36"/>
      <c r="B49" s="359" t="s">
        <v>124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60"/>
      <c r="AW49" s="337">
        <v>30</v>
      </c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9"/>
      <c r="BI49" s="337">
        <v>16</v>
      </c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9"/>
      <c r="BU49" s="337">
        <v>16</v>
      </c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9"/>
      <c r="CG49" s="337">
        <v>16</v>
      </c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9"/>
      <c r="CS49" s="337">
        <f t="shared" si="2"/>
        <v>16</v>
      </c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9"/>
      <c r="DE49" s="337">
        <f t="shared" si="3"/>
        <v>16</v>
      </c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9"/>
    </row>
    <row r="50" spans="1:120" s="37" customFormat="1" ht="19.5" customHeight="1">
      <c r="A50" s="36"/>
      <c r="B50" s="359" t="s">
        <v>131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60"/>
      <c r="AW50" s="337">
        <v>0</v>
      </c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9"/>
      <c r="BI50" s="337">
        <v>0</v>
      </c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9"/>
      <c r="BU50" s="337">
        <v>0</v>
      </c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9"/>
      <c r="CG50" s="337">
        <v>0</v>
      </c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9"/>
      <c r="CS50" s="337">
        <f t="shared" si="2"/>
        <v>0</v>
      </c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9"/>
      <c r="DE50" s="337">
        <f t="shared" si="3"/>
        <v>0</v>
      </c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9"/>
    </row>
    <row r="51" spans="1:120" s="37" customFormat="1" ht="19.5" customHeight="1">
      <c r="A51" s="36"/>
      <c r="B51" s="359" t="s">
        <v>132</v>
      </c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60"/>
      <c r="AW51" s="337">
        <v>0</v>
      </c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9"/>
      <c r="BI51" s="337">
        <v>0</v>
      </c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9"/>
      <c r="BU51" s="337">
        <v>0</v>
      </c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9"/>
      <c r="CG51" s="337">
        <v>0</v>
      </c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9"/>
      <c r="CS51" s="337">
        <f t="shared" si="2"/>
        <v>0</v>
      </c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9"/>
      <c r="DE51" s="337">
        <f t="shared" si="3"/>
        <v>0</v>
      </c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9"/>
    </row>
    <row r="52" spans="1:120" s="37" customFormat="1" ht="19.5" customHeight="1">
      <c r="A52" s="36"/>
      <c r="B52" s="359" t="s">
        <v>133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60"/>
      <c r="AW52" s="337">
        <v>0</v>
      </c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9"/>
      <c r="BI52" s="337">
        <v>0</v>
      </c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9"/>
      <c r="BU52" s="337">
        <v>0</v>
      </c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9"/>
      <c r="CG52" s="337">
        <v>0</v>
      </c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9"/>
      <c r="CS52" s="337">
        <f t="shared" si="2"/>
        <v>0</v>
      </c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9"/>
      <c r="DE52" s="337">
        <f t="shared" si="3"/>
        <v>0</v>
      </c>
      <c r="DF52" s="338"/>
      <c r="DG52" s="338"/>
      <c r="DH52" s="338"/>
      <c r="DI52" s="338"/>
      <c r="DJ52" s="338"/>
      <c r="DK52" s="338"/>
      <c r="DL52" s="338"/>
      <c r="DM52" s="338"/>
      <c r="DN52" s="338"/>
      <c r="DO52" s="338"/>
      <c r="DP52" s="339"/>
    </row>
    <row r="53" spans="1:120" s="37" customFormat="1" ht="19.5" customHeight="1">
      <c r="A53" s="36"/>
      <c r="B53" s="359" t="s">
        <v>125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60"/>
      <c r="AW53" s="337">
        <v>0</v>
      </c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9"/>
      <c r="BI53" s="337">
        <v>0</v>
      </c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9"/>
      <c r="BU53" s="337">
        <v>0</v>
      </c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9"/>
      <c r="CG53" s="337">
        <v>0</v>
      </c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9"/>
      <c r="CS53" s="337">
        <f t="shared" si="2"/>
        <v>0</v>
      </c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9"/>
      <c r="DE53" s="337">
        <f t="shared" si="3"/>
        <v>0</v>
      </c>
      <c r="DF53" s="338"/>
      <c r="DG53" s="338"/>
      <c r="DH53" s="338"/>
      <c r="DI53" s="338"/>
      <c r="DJ53" s="338"/>
      <c r="DK53" s="338"/>
      <c r="DL53" s="338"/>
      <c r="DM53" s="338"/>
      <c r="DN53" s="338"/>
      <c r="DO53" s="338"/>
      <c r="DP53" s="339"/>
    </row>
    <row r="54" spans="1:120" s="37" customFormat="1" ht="19.5" customHeight="1">
      <c r="A54" s="36"/>
      <c r="B54" s="359" t="s">
        <v>118</v>
      </c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60"/>
      <c r="AW54" s="337">
        <v>30</v>
      </c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9"/>
      <c r="BI54" s="337">
        <v>1</v>
      </c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9"/>
      <c r="BU54" s="337">
        <v>1</v>
      </c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9"/>
      <c r="CG54" s="337">
        <v>0</v>
      </c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9"/>
      <c r="CS54" s="337">
        <f>CG54</f>
        <v>0</v>
      </c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9"/>
      <c r="DE54" s="337">
        <f t="shared" si="3"/>
        <v>0</v>
      </c>
      <c r="DF54" s="338"/>
      <c r="DG54" s="338"/>
      <c r="DH54" s="338"/>
      <c r="DI54" s="338"/>
      <c r="DJ54" s="338"/>
      <c r="DK54" s="338"/>
      <c r="DL54" s="338"/>
      <c r="DM54" s="338"/>
      <c r="DN54" s="338"/>
      <c r="DO54" s="338"/>
      <c r="DP54" s="339"/>
    </row>
    <row r="55" spans="1:120" s="37" customFormat="1" ht="19.5" customHeight="1">
      <c r="A55" s="36"/>
      <c r="B55" s="359" t="s">
        <v>134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60"/>
      <c r="AW55" s="337">
        <v>0</v>
      </c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9"/>
      <c r="BI55" s="337">
        <v>0</v>
      </c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9"/>
      <c r="BU55" s="337">
        <v>0</v>
      </c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9"/>
      <c r="CG55" s="337">
        <v>0</v>
      </c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9"/>
      <c r="CS55" s="337">
        <f t="shared" si="2"/>
        <v>0</v>
      </c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9"/>
      <c r="DE55" s="337">
        <f t="shared" si="3"/>
        <v>0</v>
      </c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9"/>
    </row>
    <row r="56" spans="1:120" s="37" customFormat="1" ht="38.25" customHeight="1">
      <c r="A56" s="36"/>
      <c r="B56" s="359" t="s">
        <v>135</v>
      </c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60"/>
      <c r="AW56" s="337">
        <v>1.013</v>
      </c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9"/>
      <c r="BI56" s="340">
        <v>1.01</v>
      </c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2"/>
      <c r="BU56" s="340">
        <v>1.01</v>
      </c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2"/>
      <c r="CG56" s="340">
        <v>1.01</v>
      </c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2"/>
      <c r="CS56" s="340">
        <v>1.01</v>
      </c>
      <c r="CT56" s="341"/>
      <c r="CU56" s="341"/>
      <c r="CV56" s="341"/>
      <c r="CW56" s="341"/>
      <c r="CX56" s="341"/>
      <c r="CY56" s="341"/>
      <c r="CZ56" s="341"/>
      <c r="DA56" s="341"/>
      <c r="DB56" s="341"/>
      <c r="DC56" s="341"/>
      <c r="DD56" s="342"/>
      <c r="DE56" s="340">
        <v>1.01</v>
      </c>
      <c r="DF56" s="341"/>
      <c r="DG56" s="341"/>
      <c r="DH56" s="341"/>
      <c r="DI56" s="341"/>
      <c r="DJ56" s="341"/>
      <c r="DK56" s="341"/>
      <c r="DL56" s="341"/>
      <c r="DM56" s="341"/>
      <c r="DN56" s="341"/>
      <c r="DO56" s="341"/>
      <c r="DP56" s="342"/>
    </row>
    <row r="57" spans="1:120" s="41" customFormat="1" ht="26.25" customHeight="1">
      <c r="A57" s="39"/>
      <c r="B57" s="373" t="s">
        <v>139</v>
      </c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  <c r="BR57" s="374"/>
      <c r="BS57" s="374"/>
      <c r="BT57" s="374"/>
      <c r="BU57" s="374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  <c r="CG57" s="374"/>
      <c r="CH57" s="374"/>
      <c r="CI57" s="374"/>
      <c r="CJ57" s="374"/>
      <c r="CK57" s="374"/>
      <c r="CL57" s="374"/>
      <c r="CM57" s="374"/>
      <c r="CN57" s="374"/>
      <c r="CO57" s="374"/>
      <c r="CP57" s="374"/>
      <c r="CQ57" s="374"/>
      <c r="CR57" s="374"/>
      <c r="CS57" s="374"/>
      <c r="CT57" s="374"/>
      <c r="CU57" s="374"/>
      <c r="CV57" s="374"/>
      <c r="CW57" s="374"/>
      <c r="CX57" s="374"/>
      <c r="CY57" s="374"/>
      <c r="CZ57" s="374"/>
      <c r="DA57" s="374"/>
      <c r="DB57" s="374"/>
      <c r="DC57" s="374"/>
      <c r="DD57" s="374"/>
      <c r="DE57" s="374"/>
      <c r="DF57" s="374"/>
      <c r="DG57" s="374"/>
      <c r="DH57" s="374"/>
      <c r="DI57" s="374"/>
      <c r="DJ57" s="374"/>
      <c r="DK57" s="374"/>
      <c r="DL57" s="374"/>
      <c r="DM57" s="374"/>
      <c r="DN57" s="374"/>
      <c r="DO57" s="374"/>
      <c r="DP57" s="40"/>
    </row>
    <row r="58" spans="1:120" s="41" customFormat="1" ht="24.75" customHeight="1">
      <c r="A58" s="42"/>
      <c r="B58" s="375" t="s">
        <v>140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  <c r="DD58" s="376"/>
      <c r="DE58" s="376"/>
      <c r="DF58" s="376"/>
      <c r="DG58" s="376"/>
      <c r="DH58" s="376"/>
      <c r="DI58" s="376"/>
      <c r="DJ58" s="376"/>
      <c r="DK58" s="376"/>
      <c r="DL58" s="376"/>
      <c r="DM58" s="376"/>
      <c r="DN58" s="376"/>
      <c r="DO58" s="376"/>
      <c r="DP58" s="43"/>
    </row>
    <row r="59" spans="1:120" s="37" customFormat="1" ht="16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</row>
    <row r="61" spans="6:115" ht="15" hidden="1"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</row>
    <row r="62" spans="6:115" ht="15" hidden="1">
      <c r="F62" s="370" t="s">
        <v>39</v>
      </c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47"/>
      <c r="AU62" s="370" t="s">
        <v>40</v>
      </c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47"/>
      <c r="CQ62" s="370" t="s">
        <v>41</v>
      </c>
      <c r="CR62" s="370"/>
      <c r="CS62" s="370"/>
      <c r="CT62" s="370"/>
      <c r="CU62" s="370"/>
      <c r="CV62" s="370"/>
      <c r="CW62" s="370"/>
      <c r="CX62" s="370"/>
      <c r="CY62" s="370"/>
      <c r="CZ62" s="370"/>
      <c r="DA62" s="370"/>
      <c r="DB62" s="370"/>
      <c r="DC62" s="370"/>
      <c r="DD62" s="370"/>
      <c r="DE62" s="370"/>
      <c r="DF62" s="370"/>
      <c r="DG62" s="370"/>
      <c r="DH62" s="370"/>
      <c r="DI62" s="370"/>
      <c r="DJ62" s="370"/>
      <c r="DK62" s="370"/>
    </row>
    <row r="63" spans="4:120" ht="15.75">
      <c r="D63" s="365" t="s">
        <v>322</v>
      </c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CQ63" s="367" t="s">
        <v>321</v>
      </c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9"/>
      <c r="DJ63" s="369"/>
      <c r="DK63" s="369"/>
      <c r="DL63" s="369"/>
      <c r="DM63" s="369"/>
      <c r="DN63" s="369"/>
      <c r="DO63" s="369"/>
      <c r="DP63" s="369"/>
    </row>
  </sheetData>
  <sheetProtection/>
  <mergeCells count="346">
    <mergeCell ref="D63:BG63"/>
    <mergeCell ref="CQ63:DP63"/>
    <mergeCell ref="F62:AS62"/>
    <mergeCell ref="AU62:CO62"/>
    <mergeCell ref="CQ62:DK62"/>
    <mergeCell ref="CX8:DP8"/>
    <mergeCell ref="B57:DO57"/>
    <mergeCell ref="B58:DO58"/>
    <mergeCell ref="F61:AS61"/>
    <mergeCell ref="AU61:CO61"/>
    <mergeCell ref="CQ61:DK61"/>
    <mergeCell ref="CS55:DD55"/>
    <mergeCell ref="DE55:DP55"/>
    <mergeCell ref="B56:AV56"/>
    <mergeCell ref="AW56:BH56"/>
    <mergeCell ref="BI56:BT56"/>
    <mergeCell ref="CG56:CR56"/>
    <mergeCell ref="CS56:DD56"/>
    <mergeCell ref="DE56:DP56"/>
    <mergeCell ref="B55:AV55"/>
    <mergeCell ref="AW55:BH55"/>
    <mergeCell ref="BI55:BT55"/>
    <mergeCell ref="CG55:CR55"/>
    <mergeCell ref="CS54:DD54"/>
    <mergeCell ref="DE54:DP54"/>
    <mergeCell ref="B53:AV53"/>
    <mergeCell ref="AW53:BH53"/>
    <mergeCell ref="B54:AV54"/>
    <mergeCell ref="AW54:BH54"/>
    <mergeCell ref="BI54:BT54"/>
    <mergeCell ref="CG54:CR54"/>
    <mergeCell ref="BI53:BT53"/>
    <mergeCell ref="CG53:CR53"/>
    <mergeCell ref="CS51:DD51"/>
    <mergeCell ref="DE51:DP51"/>
    <mergeCell ref="CS52:DD52"/>
    <mergeCell ref="DE52:DP52"/>
    <mergeCell ref="CS53:DD53"/>
    <mergeCell ref="DE53:DP53"/>
    <mergeCell ref="B52:AV52"/>
    <mergeCell ref="AW52:BH52"/>
    <mergeCell ref="BI52:BT52"/>
    <mergeCell ref="CG52:CR52"/>
    <mergeCell ref="B51:AV51"/>
    <mergeCell ref="AW51:BH51"/>
    <mergeCell ref="BI51:BT51"/>
    <mergeCell ref="CG51:CR51"/>
    <mergeCell ref="CS50:DD50"/>
    <mergeCell ref="DE50:DP50"/>
    <mergeCell ref="B49:AV49"/>
    <mergeCell ref="AW49:BH49"/>
    <mergeCell ref="B50:AV50"/>
    <mergeCell ref="AW50:BH50"/>
    <mergeCell ref="BI50:BT50"/>
    <mergeCell ref="CG50:CR50"/>
    <mergeCell ref="BI49:BT49"/>
    <mergeCell ref="CG49:CR49"/>
    <mergeCell ref="CS47:DD47"/>
    <mergeCell ref="DE47:DP47"/>
    <mergeCell ref="CS48:DD48"/>
    <mergeCell ref="DE48:DP48"/>
    <mergeCell ref="CS49:DD49"/>
    <mergeCell ref="DE49:DP49"/>
    <mergeCell ref="B48:AV48"/>
    <mergeCell ref="AW48:BH48"/>
    <mergeCell ref="BI48:BT48"/>
    <mergeCell ref="CG48:CR48"/>
    <mergeCell ref="B47:AV47"/>
    <mergeCell ref="AW47:BH47"/>
    <mergeCell ref="BI47:BT47"/>
    <mergeCell ref="CG47:CR47"/>
    <mergeCell ref="CS46:DD46"/>
    <mergeCell ref="DE46:DP46"/>
    <mergeCell ref="B45:AV45"/>
    <mergeCell ref="AW45:BH45"/>
    <mergeCell ref="B46:AV46"/>
    <mergeCell ref="AW46:BH46"/>
    <mergeCell ref="BI46:BT46"/>
    <mergeCell ref="CG46:CR46"/>
    <mergeCell ref="BI45:BT45"/>
    <mergeCell ref="CG45:CR45"/>
    <mergeCell ref="CS43:DD43"/>
    <mergeCell ref="DE43:DP43"/>
    <mergeCell ref="CS44:DD44"/>
    <mergeCell ref="DE44:DP44"/>
    <mergeCell ref="CS45:DD45"/>
    <mergeCell ref="DE45:DP45"/>
    <mergeCell ref="B44:AV44"/>
    <mergeCell ref="AW44:BH44"/>
    <mergeCell ref="BI44:BT44"/>
    <mergeCell ref="CG44:CR44"/>
    <mergeCell ref="B43:AV43"/>
    <mergeCell ref="AW43:BH43"/>
    <mergeCell ref="BI43:BT43"/>
    <mergeCell ref="CG43:CR43"/>
    <mergeCell ref="BU44:CF44"/>
    <mergeCell ref="CS42:DD42"/>
    <mergeCell ref="DE42:DP42"/>
    <mergeCell ref="B41:AV41"/>
    <mergeCell ref="AW41:BH41"/>
    <mergeCell ref="B42:AV42"/>
    <mergeCell ref="AW42:BH42"/>
    <mergeCell ref="BI42:BT42"/>
    <mergeCell ref="CG42:CR42"/>
    <mergeCell ref="BI41:BT41"/>
    <mergeCell ref="CG41:CR41"/>
    <mergeCell ref="CS41:DD41"/>
    <mergeCell ref="DE41:DP41"/>
    <mergeCell ref="B40:AV40"/>
    <mergeCell ref="AW40:BH40"/>
    <mergeCell ref="BI40:BT40"/>
    <mergeCell ref="CG40:CR40"/>
    <mergeCell ref="BU40:CF40"/>
    <mergeCell ref="BU41:CF41"/>
    <mergeCell ref="CS40:DD40"/>
    <mergeCell ref="DE40:DP40"/>
    <mergeCell ref="B39:AV39"/>
    <mergeCell ref="AW39:BH39"/>
    <mergeCell ref="BI39:BT39"/>
    <mergeCell ref="CG39:CR39"/>
    <mergeCell ref="B38:AV38"/>
    <mergeCell ref="AW38:BH38"/>
    <mergeCell ref="BI38:BT38"/>
    <mergeCell ref="CG38:CR38"/>
    <mergeCell ref="CS38:DD38"/>
    <mergeCell ref="DE38:DP38"/>
    <mergeCell ref="CS39:DD39"/>
    <mergeCell ref="DE39:DP39"/>
    <mergeCell ref="BI37:BT37"/>
    <mergeCell ref="CG37:CR37"/>
    <mergeCell ref="CS37:DD37"/>
    <mergeCell ref="DE37:DP37"/>
    <mergeCell ref="B36:AV36"/>
    <mergeCell ref="AW36:BH36"/>
    <mergeCell ref="BI36:BT36"/>
    <mergeCell ref="CG36:CR36"/>
    <mergeCell ref="CS36:DD36"/>
    <mergeCell ref="DE36:DP36"/>
    <mergeCell ref="B37:AV37"/>
    <mergeCell ref="AW37:BH37"/>
    <mergeCell ref="CS35:DD35"/>
    <mergeCell ref="DE35:DP35"/>
    <mergeCell ref="CS32:DD32"/>
    <mergeCell ref="DE32:DP32"/>
    <mergeCell ref="CS33:DD33"/>
    <mergeCell ref="DE33:DP33"/>
    <mergeCell ref="AW34:BH34"/>
    <mergeCell ref="B35:AV35"/>
    <mergeCell ref="AW35:BH35"/>
    <mergeCell ref="BI35:BT35"/>
    <mergeCell ref="CG35:CR35"/>
    <mergeCell ref="BI34:BT34"/>
    <mergeCell ref="CG34:CR34"/>
    <mergeCell ref="BU35:CF35"/>
    <mergeCell ref="CS31:DD31"/>
    <mergeCell ref="CS34:DD34"/>
    <mergeCell ref="DE34:DP34"/>
    <mergeCell ref="B33:AV33"/>
    <mergeCell ref="AW33:BH33"/>
    <mergeCell ref="BI33:BT33"/>
    <mergeCell ref="CG33:CR33"/>
    <mergeCell ref="BU33:CF33"/>
    <mergeCell ref="BU34:CF34"/>
    <mergeCell ref="B34:AV34"/>
    <mergeCell ref="CG31:CR31"/>
    <mergeCell ref="BI30:BT30"/>
    <mergeCell ref="CG30:CR30"/>
    <mergeCell ref="B32:AV32"/>
    <mergeCell ref="AW32:BH32"/>
    <mergeCell ref="BI32:BT32"/>
    <mergeCell ref="CG32:CR32"/>
    <mergeCell ref="BU32:CF32"/>
    <mergeCell ref="BU31:CF31"/>
    <mergeCell ref="CS29:DD29"/>
    <mergeCell ref="DE29:DP29"/>
    <mergeCell ref="CS30:DD30"/>
    <mergeCell ref="DE30:DP30"/>
    <mergeCell ref="DE31:DP31"/>
    <mergeCell ref="B30:AV30"/>
    <mergeCell ref="AW30:BH30"/>
    <mergeCell ref="B31:AV31"/>
    <mergeCell ref="AW31:BH31"/>
    <mergeCell ref="BI31:BT31"/>
    <mergeCell ref="B29:AV29"/>
    <mergeCell ref="AW29:BH29"/>
    <mergeCell ref="BI29:BT29"/>
    <mergeCell ref="CG29:CR29"/>
    <mergeCell ref="BU29:CF29"/>
    <mergeCell ref="BU30:CF30"/>
    <mergeCell ref="B28:AV28"/>
    <mergeCell ref="AW28:BH28"/>
    <mergeCell ref="BI28:BT28"/>
    <mergeCell ref="CG28:CR28"/>
    <mergeCell ref="CS27:DD27"/>
    <mergeCell ref="DE27:DP27"/>
    <mergeCell ref="BU28:CF28"/>
    <mergeCell ref="CS28:DD28"/>
    <mergeCell ref="DE28:DP28"/>
    <mergeCell ref="B26:AV26"/>
    <mergeCell ref="AW26:BH26"/>
    <mergeCell ref="B27:AV27"/>
    <mergeCell ref="AW27:BH27"/>
    <mergeCell ref="BI27:BT27"/>
    <mergeCell ref="CG27:CR27"/>
    <mergeCell ref="BI26:BT26"/>
    <mergeCell ref="CG26:CR26"/>
    <mergeCell ref="BU27:CF27"/>
    <mergeCell ref="BU26:CF26"/>
    <mergeCell ref="CS24:DD24"/>
    <mergeCell ref="DE24:DP24"/>
    <mergeCell ref="CS25:DD25"/>
    <mergeCell ref="DE25:DP25"/>
    <mergeCell ref="CS26:DD26"/>
    <mergeCell ref="DE26:DP26"/>
    <mergeCell ref="B25:AV25"/>
    <mergeCell ref="AW25:BH25"/>
    <mergeCell ref="BI25:BT25"/>
    <mergeCell ref="CG25:CR25"/>
    <mergeCell ref="B24:AV24"/>
    <mergeCell ref="AW24:BH24"/>
    <mergeCell ref="BI24:BT24"/>
    <mergeCell ref="CG24:CR24"/>
    <mergeCell ref="BU24:CF24"/>
    <mergeCell ref="BU25:CF25"/>
    <mergeCell ref="B23:AV23"/>
    <mergeCell ref="AW23:BH23"/>
    <mergeCell ref="BI23:BT23"/>
    <mergeCell ref="CG23:CR23"/>
    <mergeCell ref="BI22:BT22"/>
    <mergeCell ref="CG22:CR22"/>
    <mergeCell ref="BU23:CF23"/>
    <mergeCell ref="CS21:DD21"/>
    <mergeCell ref="DE21:DP21"/>
    <mergeCell ref="CS22:DD22"/>
    <mergeCell ref="DE22:DP22"/>
    <mergeCell ref="CS23:DD23"/>
    <mergeCell ref="DE23:DP23"/>
    <mergeCell ref="B21:AV21"/>
    <mergeCell ref="AW21:BH21"/>
    <mergeCell ref="BI21:BT21"/>
    <mergeCell ref="CG21:CR21"/>
    <mergeCell ref="BU21:CF21"/>
    <mergeCell ref="BU22:CF22"/>
    <mergeCell ref="B22:AV22"/>
    <mergeCell ref="AW22:BH22"/>
    <mergeCell ref="B20:AV20"/>
    <mergeCell ref="AW20:BH20"/>
    <mergeCell ref="BI20:BT20"/>
    <mergeCell ref="CG20:CR20"/>
    <mergeCell ref="CS19:DD19"/>
    <mergeCell ref="DE19:DP19"/>
    <mergeCell ref="CS20:DD20"/>
    <mergeCell ref="DE20:DP20"/>
    <mergeCell ref="B18:AV18"/>
    <mergeCell ref="AW18:BH18"/>
    <mergeCell ref="B19:AV19"/>
    <mergeCell ref="AW19:BH19"/>
    <mergeCell ref="BI19:BT19"/>
    <mergeCell ref="CG19:CR19"/>
    <mergeCell ref="BI18:BT18"/>
    <mergeCell ref="CG18:CR18"/>
    <mergeCell ref="CS16:DD16"/>
    <mergeCell ref="DE16:DP16"/>
    <mergeCell ref="CS17:DD17"/>
    <mergeCell ref="DE17:DP17"/>
    <mergeCell ref="CS18:DD18"/>
    <mergeCell ref="DE18:DP18"/>
    <mergeCell ref="B17:AV17"/>
    <mergeCell ref="AW17:BH17"/>
    <mergeCell ref="BI17:BT17"/>
    <mergeCell ref="CG17:CR17"/>
    <mergeCell ref="B16:AV16"/>
    <mergeCell ref="AW16:BH16"/>
    <mergeCell ref="BI16:BT16"/>
    <mergeCell ref="CG16:CR16"/>
    <mergeCell ref="CS15:DD15"/>
    <mergeCell ref="DE15:DP15"/>
    <mergeCell ref="B14:AV14"/>
    <mergeCell ref="AW14:BH14"/>
    <mergeCell ref="B15:AV15"/>
    <mergeCell ref="AW15:BH15"/>
    <mergeCell ref="BI15:BT15"/>
    <mergeCell ref="CG15:CR15"/>
    <mergeCell ref="BI14:BT14"/>
    <mergeCell ref="CG14:CR14"/>
    <mergeCell ref="CS12:DD12"/>
    <mergeCell ref="DE12:DP12"/>
    <mergeCell ref="CS13:DD13"/>
    <mergeCell ref="DE13:DP13"/>
    <mergeCell ref="CS14:DD14"/>
    <mergeCell ref="DE14:DP14"/>
    <mergeCell ref="B13:AV13"/>
    <mergeCell ref="AW13:BH13"/>
    <mergeCell ref="BI13:BT13"/>
    <mergeCell ref="CG13:CR13"/>
    <mergeCell ref="BU13:CF13"/>
    <mergeCell ref="BU14:CF14"/>
    <mergeCell ref="B12:AV12"/>
    <mergeCell ref="AW12:BH12"/>
    <mergeCell ref="BI12:BT12"/>
    <mergeCell ref="CG12:CR12"/>
    <mergeCell ref="BU12:CF12"/>
    <mergeCell ref="BK11:BR11"/>
    <mergeCell ref="CI11:CP11"/>
    <mergeCell ref="AW9:DP9"/>
    <mergeCell ref="B10:AV11"/>
    <mergeCell ref="AY10:BF10"/>
    <mergeCell ref="BK10:BR10"/>
    <mergeCell ref="CI10:CP10"/>
    <mergeCell ref="CU10:DB10"/>
    <mergeCell ref="DG10:DN10"/>
    <mergeCell ref="AY11:BF11"/>
    <mergeCell ref="A3:DP3"/>
    <mergeCell ref="A4:DP4"/>
    <mergeCell ref="A5:DP5"/>
    <mergeCell ref="K6:DF6"/>
    <mergeCell ref="BW10:CD10"/>
    <mergeCell ref="BW11:CD11"/>
    <mergeCell ref="CU11:DB11"/>
    <mergeCell ref="DG11:DN11"/>
    <mergeCell ref="K7:DF7"/>
    <mergeCell ref="A9:AV9"/>
    <mergeCell ref="BU15:CF15"/>
    <mergeCell ref="BU16:CF16"/>
    <mergeCell ref="BU17:CF17"/>
    <mergeCell ref="BU18:CF18"/>
    <mergeCell ref="BU19:CF19"/>
    <mergeCell ref="BU20:CF20"/>
    <mergeCell ref="BU42:CF42"/>
    <mergeCell ref="BU43:CF43"/>
    <mergeCell ref="BU36:CF36"/>
    <mergeCell ref="BU37:CF37"/>
    <mergeCell ref="BU38:CF38"/>
    <mergeCell ref="BU39:CF39"/>
    <mergeCell ref="BU45:CF45"/>
    <mergeCell ref="BU46:CF46"/>
    <mergeCell ref="BU47:CF47"/>
    <mergeCell ref="BU48:CF48"/>
    <mergeCell ref="BU49:CF49"/>
    <mergeCell ref="BU54:CF54"/>
    <mergeCell ref="BU55:CF55"/>
    <mergeCell ref="BU56:CF56"/>
    <mergeCell ref="BU50:CF50"/>
    <mergeCell ref="BU51:CF51"/>
    <mergeCell ref="BU52:CF52"/>
    <mergeCell ref="BU53:CF53"/>
  </mergeCells>
  <printOptions horizontalCentered="1"/>
  <pageMargins left="1.1811023622047245" right="0.7874015748031497" top="0.7874015748031497" bottom="0.984251968503937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КрасКом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</dc:creator>
  <cp:keywords/>
  <dc:description/>
  <cp:lastModifiedBy>economist</cp:lastModifiedBy>
  <cp:lastPrinted>2021-03-23T06:38:12Z</cp:lastPrinted>
  <dcterms:created xsi:type="dcterms:W3CDTF">2011-05-03T08:13:17Z</dcterms:created>
  <dcterms:modified xsi:type="dcterms:W3CDTF">2021-03-24T06:25:18Z</dcterms:modified>
  <cp:category/>
  <cp:version/>
  <cp:contentType/>
  <cp:contentStatus/>
</cp:coreProperties>
</file>